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8112" firstSheet="1" activeTab="1"/>
  </bookViews>
  <sheets>
    <sheet name="Φύλλο1" sheetId="1" state="hidden" r:id="rId1"/>
    <sheet name="Κ16 ΑΓΟΡΙΑ" sheetId="2" r:id="rId2"/>
    <sheet name="Κ16 ΚΟΡΙΤΣΙΑ" sheetId="3" r:id="rId3"/>
  </sheets>
  <definedNames>
    <definedName name="_xlnm.Print_Area" localSheetId="1">'Κ16 ΑΓΟΡΙΑ'!$A$1:$S$20</definedName>
    <definedName name="_xlnm.Print_Area" localSheetId="2">'Κ16 ΚΟΡΙΤΣΙΑ'!$A$1:$S$18</definedName>
  </definedNames>
  <calcPr fullCalcOnLoad="1"/>
</workbook>
</file>

<file path=xl/sharedStrings.xml><?xml version="1.0" encoding="utf-8"?>
<sst xmlns="http://schemas.openxmlformats.org/spreadsheetml/2006/main" count="110" uniqueCount="71">
  <si>
    <t>Σφαίρα</t>
  </si>
  <si>
    <t>Ύψος</t>
  </si>
  <si>
    <t>Σύνολο</t>
  </si>
  <si>
    <t xml:space="preserve">Σύλλογος </t>
  </si>
  <si>
    <t xml:space="preserve">Ονομα αθλήτριας </t>
  </si>
  <si>
    <t>Βαθμοί</t>
  </si>
  <si>
    <t>Θέση</t>
  </si>
  <si>
    <t>βαθμοί</t>
  </si>
  <si>
    <t>Ακόντιο</t>
  </si>
  <si>
    <t xml:space="preserve"> - </t>
  </si>
  <si>
    <t>ΑΟ ΕΡΜΗΣ</t>
  </si>
  <si>
    <t>ΑΘΗΝΑΙΚΟΣ ΟΜ.ΑΘΛΗΤΙΣΜΟΥ</t>
  </si>
  <si>
    <t>Ονομα αθλητή</t>
  </si>
  <si>
    <t>100 εμπ</t>
  </si>
  <si>
    <t>Μήκος</t>
  </si>
  <si>
    <t>Αξιολόγηση</t>
  </si>
  <si>
    <t>ΤΕΛΙΚΗ ΒΑΘΜΟΛΟΓΙΑ ΕΞΑΘΛΟΥ Κ16 ΚΟΡΙΤΣΙΩΝ</t>
  </si>
  <si>
    <t>1.200μ.</t>
  </si>
  <si>
    <t>ΤΕΛΙΚΗ ΒΑΘΜΟΛΟΓΙΑ ΕΞΑΘΛΟΥ Κ16 ΑΓΟΡΙΩΝ</t>
  </si>
  <si>
    <t>ΑΘΑΝΑΣΙΟΥ, ΜΑΡΙΝΑ</t>
  </si>
  <si>
    <t>ΓΣ ΒΕΛΟΣ ΠΑΛΑΙΟΥ ΦΑΛΗΡΟΥ</t>
  </si>
  <si>
    <t>ΒΑΡΕΛΑ, ΜΑΡΙΑ</t>
  </si>
  <si>
    <t>ΑΟ ΜΕΓΑΡΩΝ ΜΕΓΑΡΑ</t>
  </si>
  <si>
    <t>ΒΛΑΧΟΓΙΑΝΝΗ, ΔΗΜΗΤΡΑ</t>
  </si>
  <si>
    <t>ΔΗΜΗΤΡΙΑΔΗ, ΑΝΑΣΤΑΣΙΑ</t>
  </si>
  <si>
    <t>ΑΟ Σ.ΛΟΥΗΣ ΚΟΡΥΔΑΛΛΟΥ</t>
  </si>
  <si>
    <t>ΕΥΣΤΑΘΟΠΟΥΛΟΥ, ΑΔΑΜΑΝΤΙΑ</t>
  </si>
  <si>
    <t>ΚΑΚΟΥΡΗ, ΦΩΤΕΙΝΗ</t>
  </si>
  <si>
    <t>ΚΑΡΑΙΣΚΟΥ, ΙΩΑΝΝΑ</t>
  </si>
  <si>
    <t>ΓΣ ΑΣΤΕΡΑΣ90 ΑΙΓΑΛΕΩ</t>
  </si>
  <si>
    <t>ΜΑΥΡΟΚΕΦΑΛΟΥ, ΔΗΜΗΤΡΑ</t>
  </si>
  <si>
    <t>ΓΣ ΠΗΓΑΣΟΣ ΑΓ.ΔΗΜΗΤΡΙΟΥ</t>
  </si>
  <si>
    <t>ΜΗΛΙΩΤΗ, ΕΥΣΤΑΘΙΑ</t>
  </si>
  <si>
    <t>ΜΠΑΛΑΜΠΑΝΗ, ΜΑΡΙΑ ΖΩΗ</t>
  </si>
  <si>
    <t>ΜΠΟΥΓΑ, ΒΕΡΟΝΙΚΗ</t>
  </si>
  <si>
    <t>ΠΑΝΤΕΛΙΑΔΗ, ΒΑΣΙΛΙΚΗ</t>
  </si>
  <si>
    <t>ΠΑΠΑΓΙΑΝΝΗ, ΑΝΝΑ</t>
  </si>
  <si>
    <t>ΠΑΝΙΩΝΙΟΣ ΓΣ</t>
  </si>
  <si>
    <t>ΠΑΠΑΣΤΑΜΑΤΙΟΥ, ΜΑΡΓΑΡΙΤΑ</t>
  </si>
  <si>
    <t>ΠΡΙΝΤΖΙΟΥ, ΕΛΕΝΗ</t>
  </si>
  <si>
    <t>ΣΧΙΝΑ, ΣΩΤΗΡΙΑ</t>
  </si>
  <si>
    <t>ΤΣΑΤΣΗ, ΝΑΙΑΔΑ</t>
  </si>
  <si>
    <t>ΤΣΙΚΟΥΡΑ, ΣΟΦΙΑ</t>
  </si>
  <si>
    <t>ΑΙΒΑΤΟΓΛΟΥ, ΑΛΕΞΙΟΣ</t>
  </si>
  <si>
    <t>ΒΑΡΕΛΑΣ, ΓΕΩΡΓΙΟΣ</t>
  </si>
  <si>
    <t>ΓΑΤΣΗΣ, ΚΩΝΣΤΑΝΤΙΝΟΣ</t>
  </si>
  <si>
    <t>ΚΑΡΑΛΗΣ, ΙΩΑΝΝΗΣ</t>
  </si>
  <si>
    <t>ΜΑΡΚΑΚΗΣ, ΙΩΑΝΝΗΣ</t>
  </si>
  <si>
    <t>ΜΗΛΙΩΤΗΣ, ΔΗΜΗΤΡΙΟΣ</t>
  </si>
  <si>
    <t>ΜΠΟΥΡΑΣ, ΝΙΚΗΤΑΣ ΡΑΦΑΕΛ</t>
  </si>
  <si>
    <t>ΤΣΩΝΗΣ, ΝΙΚΟΛΑΟΣ</t>
  </si>
  <si>
    <t>ΑΟ ΠΑΛΑΙΟΥ ΦΑΛΗΡΟΥ</t>
  </si>
  <si>
    <t>48,41</t>
  </si>
  <si>
    <t>43,41</t>
  </si>
  <si>
    <t>20,47</t>
  </si>
  <si>
    <t>06,37</t>
  </si>
  <si>
    <t>29,31</t>
  </si>
  <si>
    <t>28,89</t>
  </si>
  <si>
    <t>09,25</t>
  </si>
  <si>
    <t>14,36</t>
  </si>
  <si>
    <t>0</t>
  </si>
  <si>
    <t>11,06</t>
  </si>
  <si>
    <t>08,58</t>
  </si>
  <si>
    <t>21,25</t>
  </si>
  <si>
    <t>28,85</t>
  </si>
  <si>
    <t>01,34</t>
  </si>
  <si>
    <t>53,97</t>
  </si>
  <si>
    <t>23,67</t>
  </si>
  <si>
    <t>01,09</t>
  </si>
  <si>
    <t>08,14</t>
  </si>
  <si>
    <t>14,71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</si>
</sst>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8]h:mm:ss\ AM/PM"/>
    <numFmt numFmtId="167" formatCode="[$-408]dddd\,\ d\ mmmm\ yyyy"/>
    <numFmt numFmtId="168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/>
      <bottom style="thin"/>
    </border>
    <border>
      <left style="double"/>
      <right style="double"/>
      <top style="double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1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2" fillId="0" borderId="10" xfId="0" applyNumberFormat="1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35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2" fontId="39" fillId="0" borderId="11" xfId="0" applyNumberFormat="1" applyFont="1" applyBorder="1" applyAlignment="1">
      <alignment horizontal="left" vertical="center"/>
    </xf>
    <xf numFmtId="0" fontId="38" fillId="0" borderId="0" xfId="0" applyFont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2" fontId="38" fillId="0" borderId="11" xfId="0" applyNumberFormat="1" applyFont="1" applyBorder="1" applyAlignment="1">
      <alignment horizontal="center" vertical="center"/>
    </xf>
    <xf numFmtId="1" fontId="38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2" fontId="38" fillId="33" borderId="11" xfId="0" applyNumberFormat="1" applyFont="1" applyFill="1" applyBorder="1" applyAlignment="1">
      <alignment horizontal="center" vertical="center"/>
    </xf>
    <xf numFmtId="1" fontId="38" fillId="33" borderId="1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11" xfId="0" applyNumberFormat="1" applyFont="1" applyBorder="1" applyAlignment="1">
      <alignment horizontal="center" vertical="center"/>
    </xf>
    <xf numFmtId="0" fontId="38" fillId="33" borderId="11" xfId="0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53"/>
  <sheetViews>
    <sheetView zoomScalePageLayoutView="0" workbookViewId="0" topLeftCell="A1">
      <selection activeCell="D4" sqref="D4"/>
    </sheetView>
  </sheetViews>
  <sheetFormatPr defaultColWidth="9.140625" defaultRowHeight="15"/>
  <cols>
    <col min="1" max="6" width="9.140625" style="2" customWidth="1"/>
    <col min="7" max="12" width="9.140625" style="4" customWidth="1"/>
    <col min="15" max="19" width="9.140625" style="2" customWidth="1"/>
    <col min="20" max="25" width="9.140625" style="1" customWidth="1"/>
  </cols>
  <sheetData>
    <row r="4" spans="1:25" ht="14.25">
      <c r="A4" s="3" t="e">
        <f>6.55*(27.6-#REF!)^1.92</f>
        <v>#REF!</v>
      </c>
      <c r="B4" s="3" t="e">
        <f>0.162*(#REF!*100-180)^1.4</f>
        <v>#REF!</v>
      </c>
      <c r="C4" s="3" t="e">
        <f>53.58*(#REF!-1.5)^1.05</f>
        <v>#REF!</v>
      </c>
      <c r="D4" s="3" t="e">
        <f>1.553*(#REF!*100-65)^1.33</f>
        <v>#REF!</v>
      </c>
      <c r="E4" s="3" t="e">
        <f>15.72*(#REF!-5)^1.04</f>
        <v>#REF!</v>
      </c>
      <c r="F4" s="3" t="e">
        <f>0.0797*(320-60*#REF!-#REF!)^1.86</f>
        <v>#REF!</v>
      </c>
      <c r="G4" s="4" t="e">
        <f aca="true" t="shared" si="0" ref="G4:G35">ROUND(A4,0)</f>
        <v>#REF!</v>
      </c>
      <c r="H4" s="4" t="e">
        <f aca="true" t="shared" si="1" ref="H4:H35">ROUND(B4,0)</f>
        <v>#REF!</v>
      </c>
      <c r="I4" s="4" t="e">
        <f aca="true" t="shared" si="2" ref="I4:I35">ROUND(C4,0)</f>
        <v>#REF!</v>
      </c>
      <c r="J4" s="4" t="e">
        <f aca="true" t="shared" si="3" ref="J4:J35">ROUND(D4,0)</f>
        <v>#REF!</v>
      </c>
      <c r="K4" s="4" t="e">
        <f aca="true" t="shared" si="4" ref="K4:K35">ROUND(E4,0)</f>
        <v>#REF!</v>
      </c>
      <c r="L4" s="4" t="e">
        <f aca="true" t="shared" si="5" ref="L4:L35">ROUND(F4,0)</f>
        <v>#REF!</v>
      </c>
      <c r="O4" s="3" t="e">
        <f>9.34*(25-#REF!)^1.84</f>
        <v>#REF!</v>
      </c>
      <c r="P4" s="3" t="e">
        <f>0.2042*(#REF!*100-150)^1.41</f>
        <v>#REF!</v>
      </c>
      <c r="Q4" s="3" t="e">
        <f>68.5*(#REF!-1.5)^1.05</f>
        <v>#REF!</v>
      </c>
      <c r="R4" s="3" t="e">
        <f>20.76*(#REF!-3)^1.04</f>
        <v>#REF!</v>
      </c>
      <c r="S4" s="3" t="e">
        <f>0.1751*(200-60*#REF!-#REF!)^1.87</f>
        <v>#REF!</v>
      </c>
      <c r="T4" s="4"/>
      <c r="U4" s="4" t="e">
        <f aca="true" t="shared" si="6" ref="U4:U35">ROUND(O4,0)</f>
        <v>#REF!</v>
      </c>
      <c r="V4" s="4" t="e">
        <f aca="true" t="shared" si="7" ref="V4:V35">ROUND(P4,0)</f>
        <v>#REF!</v>
      </c>
      <c r="W4" s="4" t="e">
        <f aca="true" t="shared" si="8" ref="W4:W35">ROUND(Q4,0)</f>
        <v>#REF!</v>
      </c>
      <c r="X4" s="4" t="e">
        <f aca="true" t="shared" si="9" ref="X4:X35">ROUND(R4,0)</f>
        <v>#REF!</v>
      </c>
      <c r="Y4" s="4" t="e">
        <f aca="true" t="shared" si="10" ref="Y4:Y35">ROUND(S4,0)</f>
        <v>#REF!</v>
      </c>
    </row>
    <row r="5" spans="1:25" ht="14.25">
      <c r="A5" s="3" t="e">
        <f>6.55*(27.6-#REF!)^1.92</f>
        <v>#REF!</v>
      </c>
      <c r="B5" s="3" t="e">
        <f>0.162*(#REF!*100-180)^1.4</f>
        <v>#REF!</v>
      </c>
      <c r="C5" s="3" t="e">
        <f>53.58*(#REF!-1.5)^1.05</f>
        <v>#REF!</v>
      </c>
      <c r="D5" s="3" t="e">
        <f>1.553*(#REF!*100-65)^1.33</f>
        <v>#REF!</v>
      </c>
      <c r="E5" s="3" t="e">
        <f>15.72*(#REF!-5)^1.04</f>
        <v>#REF!</v>
      </c>
      <c r="F5" s="3" t="e">
        <f>0.0797*(320-60*#REF!-#REF!)^1.86</f>
        <v>#REF!</v>
      </c>
      <c r="G5" s="4" t="e">
        <f t="shared" si="0"/>
        <v>#REF!</v>
      </c>
      <c r="H5" s="4" t="e">
        <f t="shared" si="1"/>
        <v>#REF!</v>
      </c>
      <c r="I5" s="4" t="e">
        <f t="shared" si="2"/>
        <v>#REF!</v>
      </c>
      <c r="J5" s="4" t="e">
        <f t="shared" si="3"/>
        <v>#REF!</v>
      </c>
      <c r="K5" s="4" t="e">
        <f t="shared" si="4"/>
        <v>#REF!</v>
      </c>
      <c r="L5" s="4" t="e">
        <f t="shared" si="5"/>
        <v>#REF!</v>
      </c>
      <c r="O5" s="3" t="e">
        <f>9.34*(25-#REF!)^1.84</f>
        <v>#REF!</v>
      </c>
      <c r="P5" s="3" t="e">
        <f>0.2042*(#REF!*100-150)^1.41</f>
        <v>#REF!</v>
      </c>
      <c r="Q5" s="3" t="e">
        <f>68.5*(#REF!-1.5)^1.05</f>
        <v>#REF!</v>
      </c>
      <c r="R5" s="3" t="e">
        <f>20.76*(#REF!-3)^1.04</f>
        <v>#REF!</v>
      </c>
      <c r="S5" s="3" t="e">
        <f>0.1751*(200-60*#REF!-#REF!)^1.87</f>
        <v>#REF!</v>
      </c>
      <c r="U5" s="4" t="e">
        <f t="shared" si="6"/>
        <v>#REF!</v>
      </c>
      <c r="V5" s="4" t="e">
        <f t="shared" si="7"/>
        <v>#REF!</v>
      </c>
      <c r="W5" s="4" t="e">
        <f t="shared" si="8"/>
        <v>#REF!</v>
      </c>
      <c r="X5" s="4" t="e">
        <f t="shared" si="9"/>
        <v>#REF!</v>
      </c>
      <c r="Y5" s="4" t="e">
        <f t="shared" si="10"/>
        <v>#REF!</v>
      </c>
    </row>
    <row r="6" spans="1:25" ht="14.25">
      <c r="A6" s="3" t="e">
        <f>6.55*(27.6-#REF!)^1.92</f>
        <v>#REF!</v>
      </c>
      <c r="B6" s="3" t="e">
        <f>0.162*(#REF!*100-180)^1.4</f>
        <v>#REF!</v>
      </c>
      <c r="C6" s="3" t="e">
        <f>53.58*(#REF!-1.5)^1.05</f>
        <v>#REF!</v>
      </c>
      <c r="D6" s="3" t="e">
        <f>1.553*(#REF!*100-65)^1.33</f>
        <v>#REF!</v>
      </c>
      <c r="E6" s="3" t="e">
        <f>15.72*(#REF!-5)^1.04</f>
        <v>#REF!</v>
      </c>
      <c r="F6" s="3" t="e">
        <f>0.0797*(320-60*#REF!-#REF!)^1.86</f>
        <v>#REF!</v>
      </c>
      <c r="G6" s="4" t="e">
        <f t="shared" si="0"/>
        <v>#REF!</v>
      </c>
      <c r="H6" s="4" t="e">
        <f t="shared" si="1"/>
        <v>#REF!</v>
      </c>
      <c r="I6" s="4" t="e">
        <f t="shared" si="2"/>
        <v>#REF!</v>
      </c>
      <c r="J6" s="4" t="e">
        <f t="shared" si="3"/>
        <v>#REF!</v>
      </c>
      <c r="K6" s="4" t="e">
        <f t="shared" si="4"/>
        <v>#REF!</v>
      </c>
      <c r="L6" s="4" t="e">
        <f t="shared" si="5"/>
        <v>#REF!</v>
      </c>
      <c r="O6" s="3" t="e">
        <f>9.34*(25-#REF!)^1.84</f>
        <v>#REF!</v>
      </c>
      <c r="P6" s="3" t="e">
        <f>0.2042*(#REF!*100-150)^1.41</f>
        <v>#REF!</v>
      </c>
      <c r="Q6" s="3" t="e">
        <f>68.5*(#REF!-1.5)^1.05</f>
        <v>#REF!</v>
      </c>
      <c r="R6" s="3" t="e">
        <f>20.76*(#REF!-3)^1.04</f>
        <v>#REF!</v>
      </c>
      <c r="S6" s="3" t="e">
        <f>0.1751*(200-60*#REF!-#REF!)^1.87</f>
        <v>#REF!</v>
      </c>
      <c r="U6" s="4" t="e">
        <f t="shared" si="6"/>
        <v>#REF!</v>
      </c>
      <c r="V6" s="4" t="e">
        <f t="shared" si="7"/>
        <v>#REF!</v>
      </c>
      <c r="W6" s="4" t="e">
        <f t="shared" si="8"/>
        <v>#REF!</v>
      </c>
      <c r="X6" s="4" t="e">
        <f t="shared" si="9"/>
        <v>#REF!</v>
      </c>
      <c r="Y6" s="4" t="e">
        <f t="shared" si="10"/>
        <v>#REF!</v>
      </c>
    </row>
    <row r="7" spans="1:25" ht="14.25">
      <c r="A7" s="3" t="e">
        <f>6.55*(27.6-#REF!)^1.92</f>
        <v>#REF!</v>
      </c>
      <c r="B7" s="3" t="e">
        <f>0.162*(#REF!*100-180)^1.4</f>
        <v>#REF!</v>
      </c>
      <c r="C7" s="3" t="e">
        <f>53.58*(#REF!-1.5)^1.05</f>
        <v>#REF!</v>
      </c>
      <c r="D7" s="3" t="e">
        <f>1.553*(#REF!*100-65)^1.33</f>
        <v>#REF!</v>
      </c>
      <c r="E7" s="3" t="e">
        <f>15.72*(#REF!-5)^1.04</f>
        <v>#REF!</v>
      </c>
      <c r="F7" s="3" t="e">
        <f>0.0797*(320-60*#REF!-#REF!)^1.86</f>
        <v>#REF!</v>
      </c>
      <c r="G7" s="4" t="e">
        <f t="shared" si="0"/>
        <v>#REF!</v>
      </c>
      <c r="H7" s="4" t="e">
        <f t="shared" si="1"/>
        <v>#REF!</v>
      </c>
      <c r="I7" s="4" t="e">
        <f t="shared" si="2"/>
        <v>#REF!</v>
      </c>
      <c r="J7" s="4" t="e">
        <f t="shared" si="3"/>
        <v>#REF!</v>
      </c>
      <c r="K7" s="4" t="e">
        <f t="shared" si="4"/>
        <v>#REF!</v>
      </c>
      <c r="L7" s="4" t="e">
        <f t="shared" si="5"/>
        <v>#REF!</v>
      </c>
      <c r="O7" s="3" t="e">
        <f>9.34*(25-#REF!)^1.84</f>
        <v>#REF!</v>
      </c>
      <c r="P7" s="3" t="e">
        <f>0.2042*(#REF!*100-150)^1.41</f>
        <v>#REF!</v>
      </c>
      <c r="Q7" s="3" t="e">
        <f>68.5*(#REF!-1.5)^1.05</f>
        <v>#REF!</v>
      </c>
      <c r="R7" s="3" t="e">
        <f>20.76*(#REF!-3)^1.04</f>
        <v>#REF!</v>
      </c>
      <c r="S7" s="3" t="e">
        <f>0.1751*(200-60*#REF!-#REF!)^1.87</f>
        <v>#REF!</v>
      </c>
      <c r="U7" s="4" t="e">
        <f t="shared" si="6"/>
        <v>#REF!</v>
      </c>
      <c r="V7" s="4" t="e">
        <f t="shared" si="7"/>
        <v>#REF!</v>
      </c>
      <c r="W7" s="4" t="e">
        <f t="shared" si="8"/>
        <v>#REF!</v>
      </c>
      <c r="X7" s="4" t="e">
        <f t="shared" si="9"/>
        <v>#REF!</v>
      </c>
      <c r="Y7" s="4" t="e">
        <f t="shared" si="10"/>
        <v>#REF!</v>
      </c>
    </row>
    <row r="8" spans="1:25" ht="14.25">
      <c r="A8" s="3" t="e">
        <f>6.55*(27.6-#REF!)^1.92</f>
        <v>#REF!</v>
      </c>
      <c r="B8" s="3" t="e">
        <f>0.162*(#REF!*100-180)^1.4</f>
        <v>#REF!</v>
      </c>
      <c r="C8" s="3" t="e">
        <f>53.58*(#REF!-1.5)^1.05</f>
        <v>#REF!</v>
      </c>
      <c r="D8" s="3" t="e">
        <f>1.553*(#REF!*100-65)^1.33</f>
        <v>#REF!</v>
      </c>
      <c r="E8" s="3" t="e">
        <f>15.72*(#REF!-5)^1.04</f>
        <v>#REF!</v>
      </c>
      <c r="F8" s="3" t="e">
        <f>0.0797*(320-60*#REF!-#REF!)^1.86</f>
        <v>#REF!</v>
      </c>
      <c r="G8" s="4" t="e">
        <f t="shared" si="0"/>
        <v>#REF!</v>
      </c>
      <c r="H8" s="4" t="e">
        <f t="shared" si="1"/>
        <v>#REF!</v>
      </c>
      <c r="I8" s="4" t="e">
        <f t="shared" si="2"/>
        <v>#REF!</v>
      </c>
      <c r="J8" s="4" t="e">
        <f t="shared" si="3"/>
        <v>#REF!</v>
      </c>
      <c r="K8" s="4" t="e">
        <f t="shared" si="4"/>
        <v>#REF!</v>
      </c>
      <c r="L8" s="4" t="e">
        <f t="shared" si="5"/>
        <v>#REF!</v>
      </c>
      <c r="O8" s="3" t="e">
        <f>9.34*(25-#REF!)^1.84</f>
        <v>#REF!</v>
      </c>
      <c r="P8" s="3" t="e">
        <f>0.2042*(#REF!*100-150)^1.41</f>
        <v>#REF!</v>
      </c>
      <c r="Q8" s="3" t="e">
        <f>68.5*(#REF!-1.5)^1.05</f>
        <v>#REF!</v>
      </c>
      <c r="R8" s="3" t="e">
        <f>20.76*(#REF!-3)^1.04</f>
        <v>#REF!</v>
      </c>
      <c r="S8" s="3" t="e">
        <f>0.1751*(200-60*#REF!-#REF!)^1.87</f>
        <v>#REF!</v>
      </c>
      <c r="U8" s="4" t="e">
        <f t="shared" si="6"/>
        <v>#REF!</v>
      </c>
      <c r="V8" s="4" t="e">
        <f t="shared" si="7"/>
        <v>#REF!</v>
      </c>
      <c r="W8" s="4" t="e">
        <f t="shared" si="8"/>
        <v>#REF!</v>
      </c>
      <c r="X8" s="4" t="e">
        <f t="shared" si="9"/>
        <v>#REF!</v>
      </c>
      <c r="Y8" s="4" t="e">
        <f t="shared" si="10"/>
        <v>#REF!</v>
      </c>
    </row>
    <row r="9" spans="1:25" ht="14.25">
      <c r="A9" s="3" t="e">
        <f>6.55*(27.6-#REF!)^1.92</f>
        <v>#REF!</v>
      </c>
      <c r="B9" s="3" t="e">
        <f>0.162*(#REF!*100-180)^1.4</f>
        <v>#REF!</v>
      </c>
      <c r="C9" s="3" t="e">
        <f>53.58*(#REF!-1.5)^1.05</f>
        <v>#REF!</v>
      </c>
      <c r="D9" s="3" t="e">
        <f>1.553*(#REF!*100-65)^1.33</f>
        <v>#REF!</v>
      </c>
      <c r="E9" s="3" t="e">
        <f>15.72*(#REF!-5)^1.04</f>
        <v>#REF!</v>
      </c>
      <c r="F9" s="3" t="e">
        <f>0.0797*(320-60*#REF!-#REF!)^1.86</f>
        <v>#REF!</v>
      </c>
      <c r="G9" s="4" t="e">
        <f t="shared" si="0"/>
        <v>#REF!</v>
      </c>
      <c r="H9" s="4" t="e">
        <f t="shared" si="1"/>
        <v>#REF!</v>
      </c>
      <c r="I9" s="4" t="e">
        <f t="shared" si="2"/>
        <v>#REF!</v>
      </c>
      <c r="J9" s="4" t="e">
        <f t="shared" si="3"/>
        <v>#REF!</v>
      </c>
      <c r="K9" s="4" t="e">
        <f t="shared" si="4"/>
        <v>#REF!</v>
      </c>
      <c r="L9" s="4" t="e">
        <f t="shared" si="5"/>
        <v>#REF!</v>
      </c>
      <c r="O9" s="3" t="e">
        <f>9.34*(25-#REF!)^1.84</f>
        <v>#REF!</v>
      </c>
      <c r="P9" s="3" t="e">
        <f>0.2042*(#REF!*100-150)^1.41</f>
        <v>#REF!</v>
      </c>
      <c r="Q9" s="3" t="e">
        <f>68.5*(#REF!-1.5)^1.05</f>
        <v>#REF!</v>
      </c>
      <c r="R9" s="3" t="e">
        <f>20.76*(#REF!-3)^1.04</f>
        <v>#REF!</v>
      </c>
      <c r="S9" s="3" t="e">
        <f>0.1751*(200-60*#REF!-#REF!)^1.87</f>
        <v>#REF!</v>
      </c>
      <c r="U9" s="4" t="e">
        <f t="shared" si="6"/>
        <v>#REF!</v>
      </c>
      <c r="V9" s="4" t="e">
        <f t="shared" si="7"/>
        <v>#REF!</v>
      </c>
      <c r="W9" s="4" t="e">
        <f t="shared" si="8"/>
        <v>#REF!</v>
      </c>
      <c r="X9" s="4" t="e">
        <f t="shared" si="9"/>
        <v>#REF!</v>
      </c>
      <c r="Y9" s="4" t="e">
        <f t="shared" si="10"/>
        <v>#REF!</v>
      </c>
    </row>
    <row r="10" spans="1:25" ht="14.25">
      <c r="A10" s="3" t="e">
        <f>6.55*(27.6-#REF!)^1.92</f>
        <v>#REF!</v>
      </c>
      <c r="B10" s="3" t="e">
        <f>0.162*(#REF!*100-180)^1.4</f>
        <v>#REF!</v>
      </c>
      <c r="C10" s="3" t="e">
        <f>53.58*(#REF!-1.5)^1.05</f>
        <v>#REF!</v>
      </c>
      <c r="D10" s="3" t="e">
        <f>1.553*(#REF!*100-65)^1.33</f>
        <v>#REF!</v>
      </c>
      <c r="E10" s="3" t="e">
        <f>15.72*(#REF!-5)^1.04</f>
        <v>#REF!</v>
      </c>
      <c r="F10" s="3" t="e">
        <f>0.0797*(320-60*#REF!-#REF!)^1.86</f>
        <v>#REF!</v>
      </c>
      <c r="G10" s="4" t="e">
        <f t="shared" si="0"/>
        <v>#REF!</v>
      </c>
      <c r="H10" s="4" t="e">
        <f t="shared" si="1"/>
        <v>#REF!</v>
      </c>
      <c r="I10" s="4" t="e">
        <f t="shared" si="2"/>
        <v>#REF!</v>
      </c>
      <c r="J10" s="4" t="e">
        <f t="shared" si="3"/>
        <v>#REF!</v>
      </c>
      <c r="K10" s="4" t="e">
        <f t="shared" si="4"/>
        <v>#REF!</v>
      </c>
      <c r="L10" s="4" t="e">
        <f t="shared" si="5"/>
        <v>#REF!</v>
      </c>
      <c r="O10" s="3" t="e">
        <f>9.34*(25-#REF!)^1.84</f>
        <v>#REF!</v>
      </c>
      <c r="P10" s="3" t="e">
        <f>0.2042*(#REF!*100-150)^1.41</f>
        <v>#REF!</v>
      </c>
      <c r="Q10" s="3" t="e">
        <f>68.5*(#REF!-1.5)^1.05</f>
        <v>#REF!</v>
      </c>
      <c r="R10" s="3" t="e">
        <f>20.76*(#REF!-3)^1.04</f>
        <v>#REF!</v>
      </c>
      <c r="S10" s="3" t="e">
        <f>0.1751*(200-60*#REF!-#REF!)^1.87</f>
        <v>#REF!</v>
      </c>
      <c r="U10" s="4" t="e">
        <f t="shared" si="6"/>
        <v>#REF!</v>
      </c>
      <c r="V10" s="4" t="e">
        <f t="shared" si="7"/>
        <v>#REF!</v>
      </c>
      <c r="W10" s="4" t="e">
        <f t="shared" si="8"/>
        <v>#REF!</v>
      </c>
      <c r="X10" s="4" t="e">
        <f t="shared" si="9"/>
        <v>#REF!</v>
      </c>
      <c r="Y10" s="4" t="e">
        <f t="shared" si="10"/>
        <v>#REF!</v>
      </c>
    </row>
    <row r="11" spans="1:25" ht="14.25">
      <c r="A11" s="3" t="e">
        <f>6.55*(27.6-#REF!)^1.92</f>
        <v>#REF!</v>
      </c>
      <c r="B11" s="3" t="e">
        <f>0.162*(#REF!*100-180)^1.4</f>
        <v>#REF!</v>
      </c>
      <c r="C11" s="3" t="e">
        <f>53.58*(#REF!-1.5)^1.05</f>
        <v>#REF!</v>
      </c>
      <c r="D11" s="3" t="e">
        <f>1.553*(#REF!*100-65)^1.33</f>
        <v>#REF!</v>
      </c>
      <c r="E11" s="3" t="e">
        <f>15.72*(#REF!-5)^1.04</f>
        <v>#REF!</v>
      </c>
      <c r="F11" s="3" t="e">
        <f>0.0797*(320-60*#REF!-#REF!)^1.86</f>
        <v>#REF!</v>
      </c>
      <c r="G11" s="4" t="e">
        <f t="shared" si="0"/>
        <v>#REF!</v>
      </c>
      <c r="H11" s="4" t="e">
        <f t="shared" si="1"/>
        <v>#REF!</v>
      </c>
      <c r="I11" s="4" t="e">
        <f t="shared" si="2"/>
        <v>#REF!</v>
      </c>
      <c r="J11" s="4" t="e">
        <f t="shared" si="3"/>
        <v>#REF!</v>
      </c>
      <c r="K11" s="4" t="e">
        <f t="shared" si="4"/>
        <v>#REF!</v>
      </c>
      <c r="L11" s="4" t="e">
        <f t="shared" si="5"/>
        <v>#REF!</v>
      </c>
      <c r="O11" s="3" t="e">
        <f>9.34*(25-#REF!)^1.84</f>
        <v>#REF!</v>
      </c>
      <c r="P11" s="3" t="e">
        <f>0.2042*(#REF!*100-150)^1.41</f>
        <v>#REF!</v>
      </c>
      <c r="Q11" s="3" t="e">
        <f>68.5*(#REF!-1.5)^1.05</f>
        <v>#REF!</v>
      </c>
      <c r="R11" s="3" t="e">
        <f>20.76*(#REF!-3)^1.04</f>
        <v>#REF!</v>
      </c>
      <c r="S11" s="3" t="e">
        <f>0.1751*(200-60*#REF!-#REF!)^1.87</f>
        <v>#REF!</v>
      </c>
      <c r="U11" s="4" t="e">
        <f t="shared" si="6"/>
        <v>#REF!</v>
      </c>
      <c r="V11" s="4" t="e">
        <f t="shared" si="7"/>
        <v>#REF!</v>
      </c>
      <c r="W11" s="4" t="e">
        <f t="shared" si="8"/>
        <v>#REF!</v>
      </c>
      <c r="X11" s="4" t="e">
        <f t="shared" si="9"/>
        <v>#REF!</v>
      </c>
      <c r="Y11" s="4" t="e">
        <f t="shared" si="10"/>
        <v>#REF!</v>
      </c>
    </row>
    <row r="12" spans="1:25" ht="14.25">
      <c r="A12" s="3" t="e">
        <f>6.55*(27.6-#REF!)^1.92</f>
        <v>#REF!</v>
      </c>
      <c r="B12" s="3" t="e">
        <f>0.162*(#REF!*100-180)^1.4</f>
        <v>#REF!</v>
      </c>
      <c r="C12" s="3" t="e">
        <f>53.58*(#REF!-1.5)^1.05</f>
        <v>#REF!</v>
      </c>
      <c r="D12" s="3" t="e">
        <f>1.553*(#REF!*100-65)^1.33</f>
        <v>#REF!</v>
      </c>
      <c r="E12" s="3" t="e">
        <f>15.72*(#REF!-5)^1.04</f>
        <v>#REF!</v>
      </c>
      <c r="F12" s="3" t="e">
        <f>0.0797*(320-60*#REF!-#REF!)^1.86</f>
        <v>#REF!</v>
      </c>
      <c r="G12" s="4" t="e">
        <f t="shared" si="0"/>
        <v>#REF!</v>
      </c>
      <c r="H12" s="4" t="e">
        <f t="shared" si="1"/>
        <v>#REF!</v>
      </c>
      <c r="I12" s="4" t="e">
        <f t="shared" si="2"/>
        <v>#REF!</v>
      </c>
      <c r="J12" s="4" t="e">
        <f t="shared" si="3"/>
        <v>#REF!</v>
      </c>
      <c r="K12" s="4" t="e">
        <f t="shared" si="4"/>
        <v>#REF!</v>
      </c>
      <c r="L12" s="4" t="e">
        <f t="shared" si="5"/>
        <v>#REF!</v>
      </c>
      <c r="O12" s="3" t="e">
        <f>9.34*(25-#REF!)^1.84</f>
        <v>#REF!</v>
      </c>
      <c r="P12" s="3" t="e">
        <f>0.2042*(#REF!*100-150)^1.41</f>
        <v>#REF!</v>
      </c>
      <c r="Q12" s="3" t="e">
        <f>68.5*(#REF!-1.5)^1.05</f>
        <v>#REF!</v>
      </c>
      <c r="R12" s="3" t="e">
        <f>20.76*(#REF!-3)^1.04</f>
        <v>#REF!</v>
      </c>
      <c r="S12" s="3" t="e">
        <f>0.1751*(200-60*#REF!-#REF!)^1.87</f>
        <v>#REF!</v>
      </c>
      <c r="U12" s="4" t="e">
        <f t="shared" si="6"/>
        <v>#REF!</v>
      </c>
      <c r="V12" s="4" t="e">
        <f t="shared" si="7"/>
        <v>#REF!</v>
      </c>
      <c r="W12" s="4" t="e">
        <f t="shared" si="8"/>
        <v>#REF!</v>
      </c>
      <c r="X12" s="4" t="e">
        <f t="shared" si="9"/>
        <v>#REF!</v>
      </c>
      <c r="Y12" s="4" t="e">
        <f t="shared" si="10"/>
        <v>#REF!</v>
      </c>
    </row>
    <row r="13" spans="1:25" ht="14.25">
      <c r="A13" s="3" t="e">
        <f>6.55*(27.6-#REF!)^1.92</f>
        <v>#REF!</v>
      </c>
      <c r="B13" s="3" t="e">
        <f>0.162*(#REF!*100-180)^1.4</f>
        <v>#REF!</v>
      </c>
      <c r="C13" s="3" t="e">
        <f>53.58*(#REF!-1.5)^1.05</f>
        <v>#REF!</v>
      </c>
      <c r="D13" s="3" t="e">
        <f>1.553*(#REF!*100-65)^1.33</f>
        <v>#REF!</v>
      </c>
      <c r="E13" s="3" t="e">
        <f>15.72*(#REF!-5)^1.04</f>
        <v>#REF!</v>
      </c>
      <c r="F13" s="3" t="e">
        <f>0.0797*(320-60*#REF!-#REF!)^1.86</f>
        <v>#REF!</v>
      </c>
      <c r="G13" s="4" t="e">
        <f t="shared" si="0"/>
        <v>#REF!</v>
      </c>
      <c r="H13" s="4" t="e">
        <f t="shared" si="1"/>
        <v>#REF!</v>
      </c>
      <c r="I13" s="4" t="e">
        <f t="shared" si="2"/>
        <v>#REF!</v>
      </c>
      <c r="J13" s="4" t="e">
        <f t="shared" si="3"/>
        <v>#REF!</v>
      </c>
      <c r="K13" s="4" t="e">
        <f t="shared" si="4"/>
        <v>#REF!</v>
      </c>
      <c r="L13" s="4" t="e">
        <f t="shared" si="5"/>
        <v>#REF!</v>
      </c>
      <c r="O13" s="3" t="e">
        <f>9.34*(25-#REF!)^1.84</f>
        <v>#REF!</v>
      </c>
      <c r="P13" s="3" t="e">
        <f>0.2042*(#REF!*100-150)^1.41</f>
        <v>#REF!</v>
      </c>
      <c r="Q13" s="3" t="e">
        <f>68.5*(#REF!-1.5)^1.05</f>
        <v>#REF!</v>
      </c>
      <c r="R13" s="3" t="e">
        <f>20.76*(#REF!-3)^1.04</f>
        <v>#REF!</v>
      </c>
      <c r="S13" s="3" t="e">
        <f>0.1751*(200-60*#REF!-#REF!)^1.87</f>
        <v>#REF!</v>
      </c>
      <c r="U13" s="4" t="e">
        <f t="shared" si="6"/>
        <v>#REF!</v>
      </c>
      <c r="V13" s="4" t="e">
        <f t="shared" si="7"/>
        <v>#REF!</v>
      </c>
      <c r="W13" s="4" t="e">
        <f t="shared" si="8"/>
        <v>#REF!</v>
      </c>
      <c r="X13" s="4" t="e">
        <f t="shared" si="9"/>
        <v>#REF!</v>
      </c>
      <c r="Y13" s="4" t="e">
        <f t="shared" si="10"/>
        <v>#REF!</v>
      </c>
    </row>
    <row r="14" spans="1:25" ht="14.25">
      <c r="A14" s="3" t="e">
        <f>6.55*(27.6-#REF!)^1.92</f>
        <v>#REF!</v>
      </c>
      <c r="B14" s="3" t="e">
        <f>0.162*(#REF!*100-180)^1.4</f>
        <v>#REF!</v>
      </c>
      <c r="C14" s="3" t="e">
        <f>53.58*(#REF!-1.5)^1.05</f>
        <v>#REF!</v>
      </c>
      <c r="D14" s="3" t="e">
        <f>1.553*(#REF!*100-65)^1.33</f>
        <v>#REF!</v>
      </c>
      <c r="E14" s="3" t="e">
        <f>15.72*(#REF!-5)^1.04</f>
        <v>#REF!</v>
      </c>
      <c r="F14" s="3" t="e">
        <f>0.0797*(320-60*#REF!-#REF!)^1.86</f>
        <v>#REF!</v>
      </c>
      <c r="G14" s="4" t="e">
        <f t="shared" si="0"/>
        <v>#REF!</v>
      </c>
      <c r="H14" s="4" t="e">
        <f t="shared" si="1"/>
        <v>#REF!</v>
      </c>
      <c r="I14" s="4" t="e">
        <f t="shared" si="2"/>
        <v>#REF!</v>
      </c>
      <c r="J14" s="4" t="e">
        <f t="shared" si="3"/>
        <v>#REF!</v>
      </c>
      <c r="K14" s="4" t="e">
        <f t="shared" si="4"/>
        <v>#REF!</v>
      </c>
      <c r="L14" s="4" t="e">
        <f t="shared" si="5"/>
        <v>#REF!</v>
      </c>
      <c r="O14" s="3" t="e">
        <f>9.34*(25-#REF!)^1.84</f>
        <v>#REF!</v>
      </c>
      <c r="P14" s="3" t="e">
        <f>0.2042*(#REF!*100-150)^1.41</f>
        <v>#REF!</v>
      </c>
      <c r="Q14" s="3" t="e">
        <f>68.5*(#REF!-1.5)^1.05</f>
        <v>#REF!</v>
      </c>
      <c r="R14" s="3" t="e">
        <f>20.76*(#REF!-3)^1.04</f>
        <v>#REF!</v>
      </c>
      <c r="S14" s="3" t="e">
        <f>0.1751*(200-60*#REF!-#REF!)^1.87</f>
        <v>#REF!</v>
      </c>
      <c r="U14" s="4" t="e">
        <f t="shared" si="6"/>
        <v>#REF!</v>
      </c>
      <c r="V14" s="4" t="e">
        <f t="shared" si="7"/>
        <v>#REF!</v>
      </c>
      <c r="W14" s="4" t="e">
        <f t="shared" si="8"/>
        <v>#REF!</v>
      </c>
      <c r="X14" s="4" t="e">
        <f t="shared" si="9"/>
        <v>#REF!</v>
      </c>
      <c r="Y14" s="4" t="e">
        <f t="shared" si="10"/>
        <v>#REF!</v>
      </c>
    </row>
    <row r="15" spans="1:25" ht="14.25">
      <c r="A15" s="3" t="e">
        <f>6.55*(27.6-#REF!)^1.92</f>
        <v>#REF!</v>
      </c>
      <c r="B15" s="3" t="e">
        <f>0.162*(#REF!*100-180)^1.4</f>
        <v>#REF!</v>
      </c>
      <c r="C15" s="3" t="e">
        <f>53.58*(#REF!-1.5)^1.05</f>
        <v>#REF!</v>
      </c>
      <c r="D15" s="3" t="e">
        <f>1.553*(#REF!*100-65)^1.33</f>
        <v>#REF!</v>
      </c>
      <c r="E15" s="3" t="e">
        <f>15.72*(#REF!-5)^1.04</f>
        <v>#REF!</v>
      </c>
      <c r="F15" s="3" t="e">
        <f>0.0797*(320-60*#REF!-#REF!)^1.86</f>
        <v>#REF!</v>
      </c>
      <c r="G15" s="4" t="e">
        <f t="shared" si="0"/>
        <v>#REF!</v>
      </c>
      <c r="H15" s="4" t="e">
        <f t="shared" si="1"/>
        <v>#REF!</v>
      </c>
      <c r="I15" s="4" t="e">
        <f t="shared" si="2"/>
        <v>#REF!</v>
      </c>
      <c r="J15" s="4" t="e">
        <f t="shared" si="3"/>
        <v>#REF!</v>
      </c>
      <c r="K15" s="4" t="e">
        <f t="shared" si="4"/>
        <v>#REF!</v>
      </c>
      <c r="L15" s="4" t="e">
        <f t="shared" si="5"/>
        <v>#REF!</v>
      </c>
      <c r="O15" s="3" t="e">
        <f>9.34*(25-#REF!)^1.84</f>
        <v>#REF!</v>
      </c>
      <c r="P15" s="3" t="e">
        <f>0.2042*(#REF!*100-150)^1.41</f>
        <v>#REF!</v>
      </c>
      <c r="Q15" s="3" t="e">
        <f>68.5*(#REF!-1.5)^1.05</f>
        <v>#REF!</v>
      </c>
      <c r="R15" s="3" t="e">
        <f>20.76*(#REF!-3)^1.04</f>
        <v>#REF!</v>
      </c>
      <c r="S15" s="3" t="e">
        <f>0.1751*(200-60*#REF!-#REF!)^1.87</f>
        <v>#REF!</v>
      </c>
      <c r="U15" s="4" t="e">
        <f t="shared" si="6"/>
        <v>#REF!</v>
      </c>
      <c r="V15" s="4" t="e">
        <f t="shared" si="7"/>
        <v>#REF!</v>
      </c>
      <c r="W15" s="4" t="e">
        <f t="shared" si="8"/>
        <v>#REF!</v>
      </c>
      <c r="X15" s="4" t="e">
        <f t="shared" si="9"/>
        <v>#REF!</v>
      </c>
      <c r="Y15" s="4" t="e">
        <f t="shared" si="10"/>
        <v>#REF!</v>
      </c>
    </row>
    <row r="16" spans="1:25" ht="14.25">
      <c r="A16" s="3" t="e">
        <f>6.55*(27.6-#REF!)^1.92</f>
        <v>#REF!</v>
      </c>
      <c r="B16" s="3" t="e">
        <f>0.162*(#REF!*100-180)^1.4</f>
        <v>#REF!</v>
      </c>
      <c r="C16" s="3" t="e">
        <f>53.58*(#REF!-1.5)^1.05</f>
        <v>#REF!</v>
      </c>
      <c r="D16" s="3" t="e">
        <f>1.553*(#REF!*100-65)^1.33</f>
        <v>#REF!</v>
      </c>
      <c r="E16" s="3" t="e">
        <f>15.72*(#REF!-5)^1.04</f>
        <v>#REF!</v>
      </c>
      <c r="F16" s="3" t="e">
        <f>0.0797*(320-60*#REF!-#REF!)^1.86</f>
        <v>#REF!</v>
      </c>
      <c r="G16" s="4" t="e">
        <f t="shared" si="0"/>
        <v>#REF!</v>
      </c>
      <c r="H16" s="4" t="e">
        <f t="shared" si="1"/>
        <v>#REF!</v>
      </c>
      <c r="I16" s="4" t="e">
        <f t="shared" si="2"/>
        <v>#REF!</v>
      </c>
      <c r="J16" s="4" t="e">
        <f t="shared" si="3"/>
        <v>#REF!</v>
      </c>
      <c r="K16" s="4" t="e">
        <f t="shared" si="4"/>
        <v>#REF!</v>
      </c>
      <c r="L16" s="4" t="e">
        <f t="shared" si="5"/>
        <v>#REF!</v>
      </c>
      <c r="O16" s="3" t="e">
        <f>9.34*(25-#REF!)^1.84</f>
        <v>#REF!</v>
      </c>
      <c r="P16" s="3" t="e">
        <f>0.2042*(#REF!*100-150)^1.41</f>
        <v>#REF!</v>
      </c>
      <c r="Q16" s="3" t="e">
        <f>68.5*(#REF!-1.5)^1.05</f>
        <v>#REF!</v>
      </c>
      <c r="R16" s="3" t="e">
        <f>20.76*(#REF!-3)^1.04</f>
        <v>#REF!</v>
      </c>
      <c r="S16" s="3" t="e">
        <f>0.1751*(200-60*#REF!-#REF!)^1.87</f>
        <v>#REF!</v>
      </c>
      <c r="U16" s="4" t="e">
        <f t="shared" si="6"/>
        <v>#REF!</v>
      </c>
      <c r="V16" s="4" t="e">
        <f t="shared" si="7"/>
        <v>#REF!</v>
      </c>
      <c r="W16" s="4" t="e">
        <f t="shared" si="8"/>
        <v>#REF!</v>
      </c>
      <c r="X16" s="4" t="e">
        <f t="shared" si="9"/>
        <v>#REF!</v>
      </c>
      <c r="Y16" s="4" t="e">
        <f t="shared" si="10"/>
        <v>#REF!</v>
      </c>
    </row>
    <row r="17" spans="1:25" ht="14.25">
      <c r="A17" s="3" t="e">
        <f>6.55*(27.6-#REF!)^1.92</f>
        <v>#REF!</v>
      </c>
      <c r="B17" s="3" t="e">
        <f>0.162*(#REF!*100-180)^1.4</f>
        <v>#REF!</v>
      </c>
      <c r="C17" s="3" t="e">
        <f>53.58*(#REF!-1.5)^1.05</f>
        <v>#REF!</v>
      </c>
      <c r="D17" s="3" t="e">
        <f>1.553*(#REF!*100-65)^1.33</f>
        <v>#REF!</v>
      </c>
      <c r="E17" s="3" t="e">
        <f>15.72*(#REF!-5)^1.04</f>
        <v>#REF!</v>
      </c>
      <c r="F17" s="3" t="e">
        <f>0.0797*(320-60*#REF!-#REF!)^1.86</f>
        <v>#REF!</v>
      </c>
      <c r="G17" s="4" t="e">
        <f t="shared" si="0"/>
        <v>#REF!</v>
      </c>
      <c r="H17" s="4" t="e">
        <f t="shared" si="1"/>
        <v>#REF!</v>
      </c>
      <c r="I17" s="4" t="e">
        <f t="shared" si="2"/>
        <v>#REF!</v>
      </c>
      <c r="J17" s="4" t="e">
        <f t="shared" si="3"/>
        <v>#REF!</v>
      </c>
      <c r="K17" s="4" t="e">
        <f t="shared" si="4"/>
        <v>#REF!</v>
      </c>
      <c r="L17" s="4" t="e">
        <f t="shared" si="5"/>
        <v>#REF!</v>
      </c>
      <c r="O17" s="3" t="e">
        <f>9.34*(25-#REF!)^1.84</f>
        <v>#REF!</v>
      </c>
      <c r="P17" s="3" t="e">
        <f>0.2042*(#REF!*100-150)^1.41</f>
        <v>#REF!</v>
      </c>
      <c r="Q17" s="3" t="e">
        <f>68.5*(#REF!-1.5)^1.05</f>
        <v>#REF!</v>
      </c>
      <c r="R17" s="3" t="e">
        <f>20.76*(#REF!-3)^1.04</f>
        <v>#REF!</v>
      </c>
      <c r="S17" s="3" t="e">
        <f>0.1751*(200-60*#REF!-#REF!)^1.87</f>
        <v>#REF!</v>
      </c>
      <c r="U17" s="4" t="e">
        <f t="shared" si="6"/>
        <v>#REF!</v>
      </c>
      <c r="V17" s="4" t="e">
        <f t="shared" si="7"/>
        <v>#REF!</v>
      </c>
      <c r="W17" s="4" t="e">
        <f t="shared" si="8"/>
        <v>#REF!</v>
      </c>
      <c r="X17" s="4" t="e">
        <f t="shared" si="9"/>
        <v>#REF!</v>
      </c>
      <c r="Y17" s="4" t="e">
        <f t="shared" si="10"/>
        <v>#REF!</v>
      </c>
    </row>
    <row r="18" spans="1:25" ht="14.25">
      <c r="A18" s="3" t="e">
        <f>6.55*(27.6-#REF!)^1.92</f>
        <v>#REF!</v>
      </c>
      <c r="B18" s="3" t="e">
        <f>0.162*(#REF!*100-180)^1.4</f>
        <v>#REF!</v>
      </c>
      <c r="C18" s="3" t="e">
        <f>53.58*(#REF!-1.5)^1.05</f>
        <v>#REF!</v>
      </c>
      <c r="D18" s="3" t="e">
        <f>1.553*(#REF!*100-65)^1.33</f>
        <v>#REF!</v>
      </c>
      <c r="E18" s="3" t="e">
        <f>15.72*(#REF!-5)^1.04</f>
        <v>#REF!</v>
      </c>
      <c r="F18" s="3" t="e">
        <f>0.0797*(320-60*#REF!-#REF!)^1.86</f>
        <v>#REF!</v>
      </c>
      <c r="G18" s="4" t="e">
        <f t="shared" si="0"/>
        <v>#REF!</v>
      </c>
      <c r="H18" s="4" t="e">
        <f t="shared" si="1"/>
        <v>#REF!</v>
      </c>
      <c r="I18" s="4" t="e">
        <f t="shared" si="2"/>
        <v>#REF!</v>
      </c>
      <c r="J18" s="4" t="e">
        <f t="shared" si="3"/>
        <v>#REF!</v>
      </c>
      <c r="K18" s="4" t="e">
        <f t="shared" si="4"/>
        <v>#REF!</v>
      </c>
      <c r="L18" s="4" t="e">
        <f t="shared" si="5"/>
        <v>#REF!</v>
      </c>
      <c r="O18" s="3" t="e">
        <f>9.34*(25-#REF!)^1.84</f>
        <v>#REF!</v>
      </c>
      <c r="P18" s="3" t="e">
        <f>0.2042*(#REF!*100-150)^1.41</f>
        <v>#REF!</v>
      </c>
      <c r="Q18" s="3" t="e">
        <f>68.5*(#REF!-1.5)^1.05</f>
        <v>#REF!</v>
      </c>
      <c r="R18" s="3" t="e">
        <f>20.76*(#REF!-3)^1.04</f>
        <v>#REF!</v>
      </c>
      <c r="S18" s="3" t="e">
        <f>0.1751*(200-60*#REF!-#REF!)^1.87</f>
        <v>#REF!</v>
      </c>
      <c r="U18" s="4" t="e">
        <f t="shared" si="6"/>
        <v>#REF!</v>
      </c>
      <c r="V18" s="4" t="e">
        <f t="shared" si="7"/>
        <v>#REF!</v>
      </c>
      <c r="W18" s="4" t="e">
        <f t="shared" si="8"/>
        <v>#REF!</v>
      </c>
      <c r="X18" s="4" t="e">
        <f t="shared" si="9"/>
        <v>#REF!</v>
      </c>
      <c r="Y18" s="4" t="e">
        <f t="shared" si="10"/>
        <v>#REF!</v>
      </c>
    </row>
    <row r="19" spans="1:25" ht="14.25">
      <c r="A19" s="3" t="e">
        <f>6.55*(27.6-#REF!)^1.92</f>
        <v>#REF!</v>
      </c>
      <c r="B19" s="3" t="e">
        <f>0.162*(#REF!*100-180)^1.4</f>
        <v>#REF!</v>
      </c>
      <c r="C19" s="3" t="e">
        <f>53.58*(#REF!-1.5)^1.05</f>
        <v>#REF!</v>
      </c>
      <c r="D19" s="3" t="e">
        <f>1.553*(#REF!*100-65)^1.33</f>
        <v>#REF!</v>
      </c>
      <c r="E19" s="3" t="e">
        <f>15.72*(#REF!-5)^1.04</f>
        <v>#REF!</v>
      </c>
      <c r="F19" s="3" t="e">
        <f>0.0797*(320-60*#REF!-#REF!)^1.86</f>
        <v>#REF!</v>
      </c>
      <c r="G19" s="4" t="e">
        <f t="shared" si="0"/>
        <v>#REF!</v>
      </c>
      <c r="H19" s="4" t="e">
        <f t="shared" si="1"/>
        <v>#REF!</v>
      </c>
      <c r="I19" s="4" t="e">
        <f t="shared" si="2"/>
        <v>#REF!</v>
      </c>
      <c r="J19" s="4" t="e">
        <f t="shared" si="3"/>
        <v>#REF!</v>
      </c>
      <c r="K19" s="4" t="e">
        <f t="shared" si="4"/>
        <v>#REF!</v>
      </c>
      <c r="L19" s="4" t="e">
        <f t="shared" si="5"/>
        <v>#REF!</v>
      </c>
      <c r="O19" s="3" t="e">
        <f>9.34*(25-#REF!)^1.84</f>
        <v>#REF!</v>
      </c>
      <c r="P19" s="3" t="e">
        <f>0.2042*(#REF!*100-150)^1.41</f>
        <v>#REF!</v>
      </c>
      <c r="Q19" s="3" t="e">
        <f>68.5*(#REF!-1.5)^1.05</f>
        <v>#REF!</v>
      </c>
      <c r="R19" s="3" t="e">
        <f>20.76*(#REF!-3)^1.04</f>
        <v>#REF!</v>
      </c>
      <c r="S19" s="3" t="e">
        <f>0.1751*(200-60*#REF!-#REF!)^1.87</f>
        <v>#REF!</v>
      </c>
      <c r="U19" s="4" t="e">
        <f t="shared" si="6"/>
        <v>#REF!</v>
      </c>
      <c r="V19" s="4" t="e">
        <f t="shared" si="7"/>
        <v>#REF!</v>
      </c>
      <c r="W19" s="4" t="e">
        <f t="shared" si="8"/>
        <v>#REF!</v>
      </c>
      <c r="X19" s="4" t="e">
        <f t="shared" si="9"/>
        <v>#REF!</v>
      </c>
      <c r="Y19" s="4" t="e">
        <f t="shared" si="10"/>
        <v>#REF!</v>
      </c>
    </row>
    <row r="20" spans="1:25" ht="14.25">
      <c r="A20" s="3" t="e">
        <f>6.55*(27.6-#REF!)^1.92</f>
        <v>#REF!</v>
      </c>
      <c r="B20" s="3" t="e">
        <f>0.162*(#REF!*100-180)^1.4</f>
        <v>#REF!</v>
      </c>
      <c r="C20" s="3" t="e">
        <f>53.58*(#REF!-1.5)^1.05</f>
        <v>#REF!</v>
      </c>
      <c r="D20" s="3" t="e">
        <f>1.553*(#REF!*100-65)^1.33</f>
        <v>#REF!</v>
      </c>
      <c r="E20" s="3" t="e">
        <f>15.72*(#REF!-5)^1.04</f>
        <v>#REF!</v>
      </c>
      <c r="F20" s="3" t="e">
        <f>0.0797*(320-60*#REF!-#REF!)^1.86</f>
        <v>#REF!</v>
      </c>
      <c r="G20" s="4" t="e">
        <f t="shared" si="0"/>
        <v>#REF!</v>
      </c>
      <c r="H20" s="4" t="e">
        <f t="shared" si="1"/>
        <v>#REF!</v>
      </c>
      <c r="I20" s="4" t="e">
        <f t="shared" si="2"/>
        <v>#REF!</v>
      </c>
      <c r="J20" s="4" t="e">
        <f t="shared" si="3"/>
        <v>#REF!</v>
      </c>
      <c r="K20" s="4" t="e">
        <f t="shared" si="4"/>
        <v>#REF!</v>
      </c>
      <c r="L20" s="4" t="e">
        <f t="shared" si="5"/>
        <v>#REF!</v>
      </c>
      <c r="O20" s="3" t="e">
        <f>9.34*(25-#REF!)^1.84</f>
        <v>#REF!</v>
      </c>
      <c r="P20" s="3" t="e">
        <f>0.2042*(#REF!*100-150)^1.41</f>
        <v>#REF!</v>
      </c>
      <c r="Q20" s="3" t="e">
        <f>68.5*(#REF!-1.5)^1.05</f>
        <v>#REF!</v>
      </c>
      <c r="R20" s="3" t="e">
        <f>20.76*(#REF!-3)^1.04</f>
        <v>#REF!</v>
      </c>
      <c r="S20" s="3" t="e">
        <f>0.1751*(200-60*#REF!-#REF!)^1.87</f>
        <v>#REF!</v>
      </c>
      <c r="U20" s="4" t="e">
        <f t="shared" si="6"/>
        <v>#REF!</v>
      </c>
      <c r="V20" s="4" t="e">
        <f t="shared" si="7"/>
        <v>#REF!</v>
      </c>
      <c r="W20" s="4" t="e">
        <f t="shared" si="8"/>
        <v>#REF!</v>
      </c>
      <c r="X20" s="4" t="e">
        <f t="shared" si="9"/>
        <v>#REF!</v>
      </c>
      <c r="Y20" s="4" t="e">
        <f t="shared" si="10"/>
        <v>#REF!</v>
      </c>
    </row>
    <row r="21" spans="1:25" ht="14.25">
      <c r="A21" s="3" t="e">
        <f>6.55*(27.6-#REF!)^1.92</f>
        <v>#REF!</v>
      </c>
      <c r="B21" s="3" t="e">
        <f>0.162*(#REF!*100-180)^1.4</f>
        <v>#REF!</v>
      </c>
      <c r="C21" s="3" t="e">
        <f>53.58*(#REF!-1.5)^1.05</f>
        <v>#REF!</v>
      </c>
      <c r="D21" s="3" t="e">
        <f>1.553*(#REF!*100-65)^1.33</f>
        <v>#REF!</v>
      </c>
      <c r="E21" s="3" t="e">
        <f>15.72*(#REF!-5)^1.04</f>
        <v>#REF!</v>
      </c>
      <c r="F21" s="3" t="e">
        <f>0.0797*(320-60*#REF!-#REF!)^1.86</f>
        <v>#REF!</v>
      </c>
      <c r="G21" s="4" t="e">
        <f t="shared" si="0"/>
        <v>#REF!</v>
      </c>
      <c r="H21" s="4" t="e">
        <f t="shared" si="1"/>
        <v>#REF!</v>
      </c>
      <c r="I21" s="4" t="e">
        <f t="shared" si="2"/>
        <v>#REF!</v>
      </c>
      <c r="J21" s="4" t="e">
        <f t="shared" si="3"/>
        <v>#REF!</v>
      </c>
      <c r="K21" s="4" t="e">
        <f t="shared" si="4"/>
        <v>#REF!</v>
      </c>
      <c r="L21" s="4" t="e">
        <f t="shared" si="5"/>
        <v>#REF!</v>
      </c>
      <c r="O21" s="3" t="e">
        <f>9.34*(25-#REF!)^1.84</f>
        <v>#REF!</v>
      </c>
      <c r="P21" s="3" t="e">
        <f>0.2042*(#REF!*100-150)^1.41</f>
        <v>#REF!</v>
      </c>
      <c r="Q21" s="3" t="e">
        <f>68.5*(#REF!-1.5)^1.05</f>
        <v>#REF!</v>
      </c>
      <c r="R21" s="3" t="e">
        <f>20.76*(#REF!-3)^1.04</f>
        <v>#REF!</v>
      </c>
      <c r="S21" s="3" t="e">
        <f>0.1751*(200-60*#REF!-#REF!)^1.87</f>
        <v>#REF!</v>
      </c>
      <c r="U21" s="4" t="e">
        <f t="shared" si="6"/>
        <v>#REF!</v>
      </c>
      <c r="V21" s="4" t="e">
        <f t="shared" si="7"/>
        <v>#REF!</v>
      </c>
      <c r="W21" s="4" t="e">
        <f t="shared" si="8"/>
        <v>#REF!</v>
      </c>
      <c r="X21" s="4" t="e">
        <f t="shared" si="9"/>
        <v>#REF!</v>
      </c>
      <c r="Y21" s="4" t="e">
        <f t="shared" si="10"/>
        <v>#REF!</v>
      </c>
    </row>
    <row r="22" spans="1:25" ht="14.25">
      <c r="A22" s="3" t="e">
        <f>6.55*(27.6-#REF!)^1.92</f>
        <v>#REF!</v>
      </c>
      <c r="B22" s="3" t="e">
        <f>0.162*(#REF!*100-180)^1.4</f>
        <v>#REF!</v>
      </c>
      <c r="C22" s="3" t="e">
        <f>53.58*(#REF!-1.5)^1.05</f>
        <v>#REF!</v>
      </c>
      <c r="D22" s="3" t="e">
        <f>1.553*(#REF!*100-65)^1.33</f>
        <v>#REF!</v>
      </c>
      <c r="E22" s="3" t="e">
        <f>15.72*(#REF!-5)^1.04</f>
        <v>#REF!</v>
      </c>
      <c r="F22" s="3" t="e">
        <f>0.0797*(320-60*#REF!-#REF!)^1.86</f>
        <v>#REF!</v>
      </c>
      <c r="G22" s="4" t="e">
        <f t="shared" si="0"/>
        <v>#REF!</v>
      </c>
      <c r="H22" s="4" t="e">
        <f t="shared" si="1"/>
        <v>#REF!</v>
      </c>
      <c r="I22" s="4" t="e">
        <f t="shared" si="2"/>
        <v>#REF!</v>
      </c>
      <c r="J22" s="4" t="e">
        <f t="shared" si="3"/>
        <v>#REF!</v>
      </c>
      <c r="K22" s="4" t="e">
        <f t="shared" si="4"/>
        <v>#REF!</v>
      </c>
      <c r="L22" s="4" t="e">
        <f t="shared" si="5"/>
        <v>#REF!</v>
      </c>
      <c r="O22" s="3" t="e">
        <f>9.34*(25-#REF!)^1.84</f>
        <v>#REF!</v>
      </c>
      <c r="P22" s="3" t="e">
        <f>0.2042*(#REF!*100-150)^1.41</f>
        <v>#REF!</v>
      </c>
      <c r="Q22" s="3" t="e">
        <f>68.5*(#REF!-1.5)^1.05</f>
        <v>#REF!</v>
      </c>
      <c r="R22" s="3" t="e">
        <f>20.76*(#REF!-3)^1.04</f>
        <v>#REF!</v>
      </c>
      <c r="S22" s="3" t="e">
        <f>0.1751*(200-60*#REF!-#REF!)^1.87</f>
        <v>#REF!</v>
      </c>
      <c r="U22" s="4" t="e">
        <f t="shared" si="6"/>
        <v>#REF!</v>
      </c>
      <c r="V22" s="4" t="e">
        <f t="shared" si="7"/>
        <v>#REF!</v>
      </c>
      <c r="W22" s="4" t="e">
        <f t="shared" si="8"/>
        <v>#REF!</v>
      </c>
      <c r="X22" s="4" t="e">
        <f t="shared" si="9"/>
        <v>#REF!</v>
      </c>
      <c r="Y22" s="4" t="e">
        <f t="shared" si="10"/>
        <v>#REF!</v>
      </c>
    </row>
    <row r="23" spans="1:25" ht="14.25">
      <c r="A23" s="3" t="e">
        <f>6.55*(27.6-#REF!)^1.92</f>
        <v>#REF!</v>
      </c>
      <c r="B23" s="3" t="e">
        <f>0.162*(#REF!*100-180)^1.4</f>
        <v>#REF!</v>
      </c>
      <c r="C23" s="3" t="e">
        <f>53.58*(#REF!-1.5)^1.05</f>
        <v>#REF!</v>
      </c>
      <c r="D23" s="3" t="e">
        <f>1.553*(#REF!*100-65)^1.33</f>
        <v>#REF!</v>
      </c>
      <c r="E23" s="3" t="e">
        <f>15.72*(#REF!-5)^1.04</f>
        <v>#REF!</v>
      </c>
      <c r="F23" s="3" t="e">
        <f>0.0797*(320-60*#REF!-#REF!)^1.86</f>
        <v>#REF!</v>
      </c>
      <c r="G23" s="4" t="e">
        <f t="shared" si="0"/>
        <v>#REF!</v>
      </c>
      <c r="H23" s="4" t="e">
        <f t="shared" si="1"/>
        <v>#REF!</v>
      </c>
      <c r="I23" s="4" t="e">
        <f t="shared" si="2"/>
        <v>#REF!</v>
      </c>
      <c r="J23" s="4" t="e">
        <f t="shared" si="3"/>
        <v>#REF!</v>
      </c>
      <c r="K23" s="4" t="e">
        <f t="shared" si="4"/>
        <v>#REF!</v>
      </c>
      <c r="L23" s="4" t="e">
        <f t="shared" si="5"/>
        <v>#REF!</v>
      </c>
      <c r="O23" s="3" t="e">
        <f>9.34*(25-#REF!)^1.84</f>
        <v>#REF!</v>
      </c>
      <c r="P23" s="3" t="e">
        <f>0.2042*(#REF!*100-150)^1.41</f>
        <v>#REF!</v>
      </c>
      <c r="Q23" s="3" t="e">
        <f>68.5*(#REF!-1.5)^1.05</f>
        <v>#REF!</v>
      </c>
      <c r="R23" s="3" t="e">
        <f>20.76*(#REF!-3)^1.04</f>
        <v>#REF!</v>
      </c>
      <c r="S23" s="3" t="e">
        <f>0.1751*(200-60*#REF!-#REF!)^1.87</f>
        <v>#REF!</v>
      </c>
      <c r="U23" s="4" t="e">
        <f t="shared" si="6"/>
        <v>#REF!</v>
      </c>
      <c r="V23" s="4" t="e">
        <f t="shared" si="7"/>
        <v>#REF!</v>
      </c>
      <c r="W23" s="4" t="e">
        <f t="shared" si="8"/>
        <v>#REF!</v>
      </c>
      <c r="X23" s="4" t="e">
        <f t="shared" si="9"/>
        <v>#REF!</v>
      </c>
      <c r="Y23" s="4" t="e">
        <f t="shared" si="10"/>
        <v>#REF!</v>
      </c>
    </row>
    <row r="24" spans="1:25" ht="14.25">
      <c r="A24" s="3" t="e">
        <f>6.55*(27.6-#REF!)^1.92</f>
        <v>#REF!</v>
      </c>
      <c r="B24" s="3" t="e">
        <f>0.162*(#REF!*100-180)^1.4</f>
        <v>#REF!</v>
      </c>
      <c r="C24" s="3" t="e">
        <f>53.58*(#REF!-1.5)^1.05</f>
        <v>#REF!</v>
      </c>
      <c r="D24" s="3" t="e">
        <f>1.553*(#REF!*100-65)^1.33</f>
        <v>#REF!</v>
      </c>
      <c r="E24" s="3" t="e">
        <f>15.72*(#REF!-5)^1.04</f>
        <v>#REF!</v>
      </c>
      <c r="F24" s="3" t="e">
        <f>0.0797*(320-60*#REF!-#REF!)^1.86</f>
        <v>#REF!</v>
      </c>
      <c r="G24" s="4" t="e">
        <f t="shared" si="0"/>
        <v>#REF!</v>
      </c>
      <c r="H24" s="4" t="e">
        <f t="shared" si="1"/>
        <v>#REF!</v>
      </c>
      <c r="I24" s="4" t="e">
        <f t="shared" si="2"/>
        <v>#REF!</v>
      </c>
      <c r="J24" s="4" t="e">
        <f t="shared" si="3"/>
        <v>#REF!</v>
      </c>
      <c r="K24" s="4" t="e">
        <f t="shared" si="4"/>
        <v>#REF!</v>
      </c>
      <c r="L24" s="4" t="e">
        <f t="shared" si="5"/>
        <v>#REF!</v>
      </c>
      <c r="O24" s="3" t="e">
        <f>9.34*(25-#REF!)^1.84</f>
        <v>#REF!</v>
      </c>
      <c r="P24" s="3" t="e">
        <f>0.2042*(#REF!*100-150)^1.41</f>
        <v>#REF!</v>
      </c>
      <c r="Q24" s="3" t="e">
        <f>68.5*(#REF!-1.5)^1.05</f>
        <v>#REF!</v>
      </c>
      <c r="R24" s="3" t="e">
        <f>20.76*(#REF!-3)^1.04</f>
        <v>#REF!</v>
      </c>
      <c r="S24" s="3" t="e">
        <f>0.1751*(200-60*#REF!-#REF!)^1.87</f>
        <v>#REF!</v>
      </c>
      <c r="U24" s="4" t="e">
        <f t="shared" si="6"/>
        <v>#REF!</v>
      </c>
      <c r="V24" s="4" t="e">
        <f t="shared" si="7"/>
        <v>#REF!</v>
      </c>
      <c r="W24" s="4" t="e">
        <f t="shared" si="8"/>
        <v>#REF!</v>
      </c>
      <c r="X24" s="4" t="e">
        <f t="shared" si="9"/>
        <v>#REF!</v>
      </c>
      <c r="Y24" s="4" t="e">
        <f t="shared" si="10"/>
        <v>#REF!</v>
      </c>
    </row>
    <row r="25" spans="1:25" ht="14.25">
      <c r="A25" s="3" t="e">
        <f>6.55*(27.6-#REF!)^1.92</f>
        <v>#REF!</v>
      </c>
      <c r="B25" s="3" t="e">
        <f>0.162*(#REF!*100-180)^1.4</f>
        <v>#REF!</v>
      </c>
      <c r="C25" s="3" t="e">
        <f>53.58*(#REF!-1.5)^1.05</f>
        <v>#REF!</v>
      </c>
      <c r="D25" s="3" t="e">
        <f>1.553*(#REF!*100-65)^1.33</f>
        <v>#REF!</v>
      </c>
      <c r="E25" s="3" t="e">
        <f>15.72*(#REF!-5)^1.04</f>
        <v>#REF!</v>
      </c>
      <c r="F25" s="3" t="e">
        <f>0.0797*(320-60*#REF!-#REF!)^1.86</f>
        <v>#REF!</v>
      </c>
      <c r="G25" s="4" t="e">
        <f t="shared" si="0"/>
        <v>#REF!</v>
      </c>
      <c r="H25" s="4" t="e">
        <f t="shared" si="1"/>
        <v>#REF!</v>
      </c>
      <c r="I25" s="4" t="e">
        <f t="shared" si="2"/>
        <v>#REF!</v>
      </c>
      <c r="J25" s="4" t="e">
        <f t="shared" si="3"/>
        <v>#REF!</v>
      </c>
      <c r="K25" s="4" t="e">
        <f t="shared" si="4"/>
        <v>#REF!</v>
      </c>
      <c r="L25" s="4" t="e">
        <f t="shared" si="5"/>
        <v>#REF!</v>
      </c>
      <c r="O25" s="3" t="e">
        <f>9.34*(25-#REF!)^1.84</f>
        <v>#REF!</v>
      </c>
      <c r="P25" s="3" t="e">
        <f>0.2042*(#REF!*100-150)^1.41</f>
        <v>#REF!</v>
      </c>
      <c r="Q25" s="3" t="e">
        <f>68.5*(#REF!-1.5)^1.05</f>
        <v>#REF!</v>
      </c>
      <c r="R25" s="3" t="e">
        <f>20.76*(#REF!-3)^1.04</f>
        <v>#REF!</v>
      </c>
      <c r="S25" s="3" t="e">
        <f>0.1751*(200-60*#REF!-#REF!)^1.87</f>
        <v>#REF!</v>
      </c>
      <c r="U25" s="4" t="e">
        <f t="shared" si="6"/>
        <v>#REF!</v>
      </c>
      <c r="V25" s="4" t="e">
        <f t="shared" si="7"/>
        <v>#REF!</v>
      </c>
      <c r="W25" s="4" t="e">
        <f t="shared" si="8"/>
        <v>#REF!</v>
      </c>
      <c r="X25" s="4" t="e">
        <f t="shared" si="9"/>
        <v>#REF!</v>
      </c>
      <c r="Y25" s="4" t="e">
        <f t="shared" si="10"/>
        <v>#REF!</v>
      </c>
    </row>
    <row r="26" spans="1:25" ht="14.25">
      <c r="A26" s="3" t="e">
        <f>6.55*(27.6-#REF!)^1.92</f>
        <v>#REF!</v>
      </c>
      <c r="B26" s="3" t="e">
        <f>0.162*(#REF!*100-180)^1.4</f>
        <v>#REF!</v>
      </c>
      <c r="C26" s="3" t="e">
        <f>53.58*(#REF!-1.5)^1.05</f>
        <v>#REF!</v>
      </c>
      <c r="D26" s="3" t="e">
        <f>1.553*(#REF!*100-65)^1.33</f>
        <v>#REF!</v>
      </c>
      <c r="E26" s="3" t="e">
        <f>15.72*(#REF!-5)^1.04</f>
        <v>#REF!</v>
      </c>
      <c r="F26" s="3" t="e">
        <f>0.0797*(320-60*#REF!-#REF!)^1.86</f>
        <v>#REF!</v>
      </c>
      <c r="G26" s="4" t="e">
        <f t="shared" si="0"/>
        <v>#REF!</v>
      </c>
      <c r="H26" s="4" t="e">
        <f t="shared" si="1"/>
        <v>#REF!</v>
      </c>
      <c r="I26" s="4" t="e">
        <f t="shared" si="2"/>
        <v>#REF!</v>
      </c>
      <c r="J26" s="4" t="e">
        <f t="shared" si="3"/>
        <v>#REF!</v>
      </c>
      <c r="K26" s="4" t="e">
        <f t="shared" si="4"/>
        <v>#REF!</v>
      </c>
      <c r="L26" s="4" t="e">
        <f t="shared" si="5"/>
        <v>#REF!</v>
      </c>
      <c r="O26" s="3" t="e">
        <f>9.34*(25-#REF!)^1.84</f>
        <v>#REF!</v>
      </c>
      <c r="P26" s="3" t="e">
        <f>0.2042*(#REF!*100-150)^1.41</f>
        <v>#REF!</v>
      </c>
      <c r="Q26" s="3" t="e">
        <f>68.5*(#REF!-1.5)^1.05</f>
        <v>#REF!</v>
      </c>
      <c r="R26" s="3" t="e">
        <f>20.76*(#REF!-3)^1.04</f>
        <v>#REF!</v>
      </c>
      <c r="S26" s="3" t="e">
        <f>0.1751*(200-60*#REF!-#REF!)^1.87</f>
        <v>#REF!</v>
      </c>
      <c r="U26" s="4" t="e">
        <f t="shared" si="6"/>
        <v>#REF!</v>
      </c>
      <c r="V26" s="4" t="e">
        <f t="shared" si="7"/>
        <v>#REF!</v>
      </c>
      <c r="W26" s="4" t="e">
        <f t="shared" si="8"/>
        <v>#REF!</v>
      </c>
      <c r="X26" s="4" t="e">
        <f t="shared" si="9"/>
        <v>#REF!</v>
      </c>
      <c r="Y26" s="4" t="e">
        <f t="shared" si="10"/>
        <v>#REF!</v>
      </c>
    </row>
    <row r="27" spans="1:25" ht="14.25">
      <c r="A27" s="3" t="e">
        <f>6.55*(27.6-#REF!)^1.92</f>
        <v>#REF!</v>
      </c>
      <c r="B27" s="3" t="e">
        <f>0.162*(#REF!*100-180)^1.4</f>
        <v>#REF!</v>
      </c>
      <c r="C27" s="3" t="e">
        <f>53.58*(#REF!-1.5)^1.05</f>
        <v>#REF!</v>
      </c>
      <c r="D27" s="3" t="e">
        <f>1.553*(#REF!*100-65)^1.33</f>
        <v>#REF!</v>
      </c>
      <c r="E27" s="3" t="e">
        <f>15.72*(#REF!-5)^1.04</f>
        <v>#REF!</v>
      </c>
      <c r="F27" s="3" t="e">
        <f>0.0797*(320-60*#REF!-#REF!)^1.86</f>
        <v>#REF!</v>
      </c>
      <c r="G27" s="4" t="e">
        <f t="shared" si="0"/>
        <v>#REF!</v>
      </c>
      <c r="H27" s="4" t="e">
        <f t="shared" si="1"/>
        <v>#REF!</v>
      </c>
      <c r="I27" s="4" t="e">
        <f t="shared" si="2"/>
        <v>#REF!</v>
      </c>
      <c r="J27" s="4" t="e">
        <f t="shared" si="3"/>
        <v>#REF!</v>
      </c>
      <c r="K27" s="4" t="e">
        <f t="shared" si="4"/>
        <v>#REF!</v>
      </c>
      <c r="L27" s="4" t="e">
        <f t="shared" si="5"/>
        <v>#REF!</v>
      </c>
      <c r="O27" s="3" t="e">
        <f>9.34*(25-#REF!)^1.84</f>
        <v>#REF!</v>
      </c>
      <c r="P27" s="3" t="e">
        <f>0.2042*(#REF!*100-150)^1.41</f>
        <v>#REF!</v>
      </c>
      <c r="Q27" s="3" t="e">
        <f>68.5*(#REF!-1.5)^1.05</f>
        <v>#REF!</v>
      </c>
      <c r="R27" s="3" t="e">
        <f>20.76*(#REF!-3)^1.04</f>
        <v>#REF!</v>
      </c>
      <c r="S27" s="3" t="e">
        <f>0.1751*(200-60*#REF!-#REF!)^1.87</f>
        <v>#REF!</v>
      </c>
      <c r="U27" s="4" t="e">
        <f t="shared" si="6"/>
        <v>#REF!</v>
      </c>
      <c r="V27" s="4" t="e">
        <f t="shared" si="7"/>
        <v>#REF!</v>
      </c>
      <c r="W27" s="4" t="e">
        <f t="shared" si="8"/>
        <v>#REF!</v>
      </c>
      <c r="X27" s="4" t="e">
        <f t="shared" si="9"/>
        <v>#REF!</v>
      </c>
      <c r="Y27" s="4" t="e">
        <f t="shared" si="10"/>
        <v>#REF!</v>
      </c>
    </row>
    <row r="28" spans="1:25" ht="14.25">
      <c r="A28" s="3" t="e">
        <f>6.55*(27.6-#REF!)^1.92</f>
        <v>#REF!</v>
      </c>
      <c r="B28" s="3" t="e">
        <f>0.162*(#REF!*100-180)^1.4</f>
        <v>#REF!</v>
      </c>
      <c r="C28" s="3" t="e">
        <f>53.58*(#REF!-1.5)^1.05</f>
        <v>#REF!</v>
      </c>
      <c r="D28" s="3" t="e">
        <f>1.553*(#REF!*100-65)^1.33</f>
        <v>#REF!</v>
      </c>
      <c r="E28" s="3" t="e">
        <f>15.72*(#REF!-5)^1.04</f>
        <v>#REF!</v>
      </c>
      <c r="F28" s="3" t="e">
        <f>0.0797*(320-60*#REF!-#REF!)^1.86</f>
        <v>#REF!</v>
      </c>
      <c r="G28" s="4" t="e">
        <f t="shared" si="0"/>
        <v>#REF!</v>
      </c>
      <c r="H28" s="4" t="e">
        <f t="shared" si="1"/>
        <v>#REF!</v>
      </c>
      <c r="I28" s="4" t="e">
        <f t="shared" si="2"/>
        <v>#REF!</v>
      </c>
      <c r="J28" s="4" t="e">
        <f t="shared" si="3"/>
        <v>#REF!</v>
      </c>
      <c r="K28" s="4" t="e">
        <f t="shared" si="4"/>
        <v>#REF!</v>
      </c>
      <c r="L28" s="4" t="e">
        <f t="shared" si="5"/>
        <v>#REF!</v>
      </c>
      <c r="O28" s="3" t="e">
        <f>9.34*(25-#REF!)^1.84</f>
        <v>#REF!</v>
      </c>
      <c r="P28" s="3" t="e">
        <f>0.2042*(#REF!*100-150)^1.41</f>
        <v>#REF!</v>
      </c>
      <c r="Q28" s="3" t="e">
        <f>68.5*(#REF!-1.5)^1.05</f>
        <v>#REF!</v>
      </c>
      <c r="R28" s="3" t="e">
        <f>20.76*(#REF!-3)^1.04</f>
        <v>#REF!</v>
      </c>
      <c r="S28" s="3" t="e">
        <f>0.1751*(200-60*#REF!-#REF!)^1.87</f>
        <v>#REF!</v>
      </c>
      <c r="U28" s="4" t="e">
        <f t="shared" si="6"/>
        <v>#REF!</v>
      </c>
      <c r="V28" s="4" t="e">
        <f t="shared" si="7"/>
        <v>#REF!</v>
      </c>
      <c r="W28" s="4" t="e">
        <f t="shared" si="8"/>
        <v>#REF!</v>
      </c>
      <c r="X28" s="4" t="e">
        <f t="shared" si="9"/>
        <v>#REF!</v>
      </c>
      <c r="Y28" s="4" t="e">
        <f t="shared" si="10"/>
        <v>#REF!</v>
      </c>
    </row>
    <row r="29" spans="1:25" ht="14.25">
      <c r="A29" s="3" t="e">
        <f>6.55*(27.6-#REF!)^1.92</f>
        <v>#REF!</v>
      </c>
      <c r="B29" s="3" t="e">
        <f>0.162*(#REF!*100-180)^1.4</f>
        <v>#REF!</v>
      </c>
      <c r="C29" s="3" t="e">
        <f>53.58*(#REF!-1.5)^1.05</f>
        <v>#REF!</v>
      </c>
      <c r="D29" s="3" t="e">
        <f>1.553*(#REF!*100-65)^1.33</f>
        <v>#REF!</v>
      </c>
      <c r="E29" s="3" t="e">
        <f>15.72*(#REF!-5)^1.04</f>
        <v>#REF!</v>
      </c>
      <c r="F29" s="3" t="e">
        <f>0.0797*(320-60*#REF!-#REF!)^1.86</f>
        <v>#REF!</v>
      </c>
      <c r="G29" s="4" t="e">
        <f t="shared" si="0"/>
        <v>#REF!</v>
      </c>
      <c r="H29" s="4" t="e">
        <f t="shared" si="1"/>
        <v>#REF!</v>
      </c>
      <c r="I29" s="4" t="e">
        <f t="shared" si="2"/>
        <v>#REF!</v>
      </c>
      <c r="J29" s="4" t="e">
        <f t="shared" si="3"/>
        <v>#REF!</v>
      </c>
      <c r="K29" s="4" t="e">
        <f t="shared" si="4"/>
        <v>#REF!</v>
      </c>
      <c r="L29" s="4" t="e">
        <f t="shared" si="5"/>
        <v>#REF!</v>
      </c>
      <c r="O29" s="3" t="e">
        <f>9.34*(25-#REF!)^1.84</f>
        <v>#REF!</v>
      </c>
      <c r="P29" s="3" t="e">
        <f>0.2042*(#REF!*100-150)^1.41</f>
        <v>#REF!</v>
      </c>
      <c r="Q29" s="3" t="e">
        <f>68.5*(#REF!-1.5)^1.05</f>
        <v>#REF!</v>
      </c>
      <c r="R29" s="3" t="e">
        <f>20.76*(#REF!-3)^1.04</f>
        <v>#REF!</v>
      </c>
      <c r="S29" s="3" t="e">
        <f>0.1751*(200-60*#REF!-#REF!)^1.87</f>
        <v>#REF!</v>
      </c>
      <c r="U29" s="4" t="e">
        <f t="shared" si="6"/>
        <v>#REF!</v>
      </c>
      <c r="V29" s="4" t="e">
        <f t="shared" si="7"/>
        <v>#REF!</v>
      </c>
      <c r="W29" s="4" t="e">
        <f t="shared" si="8"/>
        <v>#REF!</v>
      </c>
      <c r="X29" s="4" t="e">
        <f t="shared" si="9"/>
        <v>#REF!</v>
      </c>
      <c r="Y29" s="4" t="e">
        <f t="shared" si="10"/>
        <v>#REF!</v>
      </c>
    </row>
    <row r="30" spans="1:25" ht="14.25">
      <c r="A30" s="3" t="e">
        <f>6.55*(27.6-#REF!)^1.92</f>
        <v>#REF!</v>
      </c>
      <c r="B30" s="3" t="e">
        <f>0.162*(#REF!*100-180)^1.4</f>
        <v>#REF!</v>
      </c>
      <c r="C30" s="3" t="e">
        <f>53.58*(#REF!-1.5)^1.05</f>
        <v>#REF!</v>
      </c>
      <c r="D30" s="3" t="e">
        <f>1.553*(#REF!*100-65)^1.33</f>
        <v>#REF!</v>
      </c>
      <c r="E30" s="3" t="e">
        <f>15.72*(#REF!-5)^1.04</f>
        <v>#REF!</v>
      </c>
      <c r="F30" s="3" t="e">
        <f>0.0797*(320-60*#REF!-#REF!)^1.86</f>
        <v>#REF!</v>
      </c>
      <c r="G30" s="4" t="e">
        <f t="shared" si="0"/>
        <v>#REF!</v>
      </c>
      <c r="H30" s="4" t="e">
        <f t="shared" si="1"/>
        <v>#REF!</v>
      </c>
      <c r="I30" s="4" t="e">
        <f t="shared" si="2"/>
        <v>#REF!</v>
      </c>
      <c r="J30" s="4" t="e">
        <f t="shared" si="3"/>
        <v>#REF!</v>
      </c>
      <c r="K30" s="4" t="e">
        <f t="shared" si="4"/>
        <v>#REF!</v>
      </c>
      <c r="L30" s="4" t="e">
        <f t="shared" si="5"/>
        <v>#REF!</v>
      </c>
      <c r="O30" s="3" t="e">
        <f>9.34*(25-#REF!)^1.84</f>
        <v>#REF!</v>
      </c>
      <c r="P30" s="3" t="e">
        <f>0.2042*(#REF!*100-150)^1.41</f>
        <v>#REF!</v>
      </c>
      <c r="Q30" s="3" t="e">
        <f>68.5*(#REF!-1.5)^1.05</f>
        <v>#REF!</v>
      </c>
      <c r="R30" s="3" t="e">
        <f>20.76*(#REF!-3)^1.04</f>
        <v>#REF!</v>
      </c>
      <c r="S30" s="3" t="e">
        <f>0.1751*(200-60*#REF!-#REF!)^1.87</f>
        <v>#REF!</v>
      </c>
      <c r="U30" s="4" t="e">
        <f t="shared" si="6"/>
        <v>#REF!</v>
      </c>
      <c r="V30" s="4" t="e">
        <f t="shared" si="7"/>
        <v>#REF!</v>
      </c>
      <c r="W30" s="4" t="e">
        <f t="shared" si="8"/>
        <v>#REF!</v>
      </c>
      <c r="X30" s="4" t="e">
        <f t="shared" si="9"/>
        <v>#REF!</v>
      </c>
      <c r="Y30" s="4" t="e">
        <f t="shared" si="10"/>
        <v>#REF!</v>
      </c>
    </row>
    <row r="31" spans="1:25" ht="14.25">
      <c r="A31" s="3" t="e">
        <f>6.55*(27.6-#REF!)^1.92</f>
        <v>#REF!</v>
      </c>
      <c r="B31" s="3" t="e">
        <f>0.162*(#REF!*100-180)^1.4</f>
        <v>#REF!</v>
      </c>
      <c r="C31" s="3" t="e">
        <f>53.58*(#REF!-1.5)^1.05</f>
        <v>#REF!</v>
      </c>
      <c r="D31" s="3" t="e">
        <f>1.553*(#REF!*100-65)^1.33</f>
        <v>#REF!</v>
      </c>
      <c r="E31" s="3" t="e">
        <f>15.72*(#REF!-5)^1.04</f>
        <v>#REF!</v>
      </c>
      <c r="F31" s="3" t="e">
        <f>0.0797*(320-60*#REF!-#REF!)^1.86</f>
        <v>#REF!</v>
      </c>
      <c r="G31" s="4" t="e">
        <f t="shared" si="0"/>
        <v>#REF!</v>
      </c>
      <c r="H31" s="4" t="e">
        <f t="shared" si="1"/>
        <v>#REF!</v>
      </c>
      <c r="I31" s="4" t="e">
        <f t="shared" si="2"/>
        <v>#REF!</v>
      </c>
      <c r="J31" s="4" t="e">
        <f t="shared" si="3"/>
        <v>#REF!</v>
      </c>
      <c r="K31" s="4" t="e">
        <f t="shared" si="4"/>
        <v>#REF!</v>
      </c>
      <c r="L31" s="4" t="e">
        <f t="shared" si="5"/>
        <v>#REF!</v>
      </c>
      <c r="O31" s="3" t="e">
        <f>9.34*(25-#REF!)^1.84</f>
        <v>#REF!</v>
      </c>
      <c r="P31" s="3" t="e">
        <f>0.2042*(#REF!*100-150)^1.41</f>
        <v>#REF!</v>
      </c>
      <c r="Q31" s="3" t="e">
        <f>68.5*(#REF!-1.5)^1.05</f>
        <v>#REF!</v>
      </c>
      <c r="R31" s="3" t="e">
        <f>20.76*(#REF!-3)^1.04</f>
        <v>#REF!</v>
      </c>
      <c r="S31" s="3" t="e">
        <f>0.1751*(200-60*#REF!-#REF!)^1.87</f>
        <v>#REF!</v>
      </c>
      <c r="U31" s="4" t="e">
        <f t="shared" si="6"/>
        <v>#REF!</v>
      </c>
      <c r="V31" s="4" t="e">
        <f t="shared" si="7"/>
        <v>#REF!</v>
      </c>
      <c r="W31" s="4" t="e">
        <f t="shared" si="8"/>
        <v>#REF!</v>
      </c>
      <c r="X31" s="4" t="e">
        <f t="shared" si="9"/>
        <v>#REF!</v>
      </c>
      <c r="Y31" s="4" t="e">
        <f t="shared" si="10"/>
        <v>#REF!</v>
      </c>
    </row>
    <row r="32" spans="1:25" ht="14.25">
      <c r="A32" s="3" t="e">
        <f>6.55*(27.6-#REF!)^1.92</f>
        <v>#REF!</v>
      </c>
      <c r="B32" s="3" t="e">
        <f>0.162*(#REF!*100-180)^1.4</f>
        <v>#REF!</v>
      </c>
      <c r="C32" s="3" t="e">
        <f>53.58*(#REF!-1.5)^1.05</f>
        <v>#REF!</v>
      </c>
      <c r="D32" s="3" t="e">
        <f>1.553*(#REF!*100-65)^1.33</f>
        <v>#REF!</v>
      </c>
      <c r="E32" s="3" t="e">
        <f>15.72*(#REF!-5)^1.04</f>
        <v>#REF!</v>
      </c>
      <c r="F32" s="3" t="e">
        <f>0.0797*(320-60*#REF!-#REF!)^1.86</f>
        <v>#REF!</v>
      </c>
      <c r="G32" s="4" t="e">
        <f t="shared" si="0"/>
        <v>#REF!</v>
      </c>
      <c r="H32" s="4" t="e">
        <f t="shared" si="1"/>
        <v>#REF!</v>
      </c>
      <c r="I32" s="4" t="e">
        <f t="shared" si="2"/>
        <v>#REF!</v>
      </c>
      <c r="J32" s="4" t="e">
        <f t="shared" si="3"/>
        <v>#REF!</v>
      </c>
      <c r="K32" s="4" t="e">
        <f t="shared" si="4"/>
        <v>#REF!</v>
      </c>
      <c r="L32" s="4" t="e">
        <f t="shared" si="5"/>
        <v>#REF!</v>
      </c>
      <c r="O32" s="3" t="e">
        <f>9.34*(25-#REF!)^1.84</f>
        <v>#REF!</v>
      </c>
      <c r="P32" s="3" t="e">
        <f>0.2042*(#REF!*100-150)^1.41</f>
        <v>#REF!</v>
      </c>
      <c r="Q32" s="3" t="e">
        <f>68.5*(#REF!-1.5)^1.05</f>
        <v>#REF!</v>
      </c>
      <c r="R32" s="3" t="e">
        <f>20.76*(#REF!-3)^1.04</f>
        <v>#REF!</v>
      </c>
      <c r="S32" s="3" t="e">
        <f>0.1751*(200-60*#REF!-#REF!)^1.87</f>
        <v>#REF!</v>
      </c>
      <c r="U32" s="4" t="e">
        <f t="shared" si="6"/>
        <v>#REF!</v>
      </c>
      <c r="V32" s="4" t="e">
        <f t="shared" si="7"/>
        <v>#REF!</v>
      </c>
      <c r="W32" s="4" t="e">
        <f t="shared" si="8"/>
        <v>#REF!</v>
      </c>
      <c r="X32" s="4" t="e">
        <f t="shared" si="9"/>
        <v>#REF!</v>
      </c>
      <c r="Y32" s="4" t="e">
        <f t="shared" si="10"/>
        <v>#REF!</v>
      </c>
    </row>
    <row r="33" spans="1:25" ht="14.25">
      <c r="A33" s="3" t="e">
        <f>6.55*(27.6-#REF!)^1.92</f>
        <v>#REF!</v>
      </c>
      <c r="B33" s="3" t="e">
        <f>0.162*(#REF!*100-180)^1.4</f>
        <v>#REF!</v>
      </c>
      <c r="C33" s="3" t="e">
        <f>53.58*(#REF!-1.5)^1.05</f>
        <v>#REF!</v>
      </c>
      <c r="D33" s="3" t="e">
        <f>1.553*(#REF!*100-65)^1.33</f>
        <v>#REF!</v>
      </c>
      <c r="E33" s="3" t="e">
        <f>15.72*(#REF!-5)^1.04</f>
        <v>#REF!</v>
      </c>
      <c r="F33" s="3" t="e">
        <f>0.0797*(320-60*#REF!-#REF!)^1.86</f>
        <v>#REF!</v>
      </c>
      <c r="G33" s="4" t="e">
        <f t="shared" si="0"/>
        <v>#REF!</v>
      </c>
      <c r="H33" s="4" t="e">
        <f t="shared" si="1"/>
        <v>#REF!</v>
      </c>
      <c r="I33" s="4" t="e">
        <f t="shared" si="2"/>
        <v>#REF!</v>
      </c>
      <c r="J33" s="4" t="e">
        <f t="shared" si="3"/>
        <v>#REF!</v>
      </c>
      <c r="K33" s="4" t="e">
        <f t="shared" si="4"/>
        <v>#REF!</v>
      </c>
      <c r="L33" s="4" t="e">
        <f t="shared" si="5"/>
        <v>#REF!</v>
      </c>
      <c r="O33" s="3" t="e">
        <f>9.34*(25-#REF!)^1.84</f>
        <v>#REF!</v>
      </c>
      <c r="P33" s="3" t="e">
        <f>0.2042*(#REF!*100-150)^1.41</f>
        <v>#REF!</v>
      </c>
      <c r="Q33" s="3" t="e">
        <f>68.5*(#REF!-1.5)^1.05</f>
        <v>#REF!</v>
      </c>
      <c r="R33" s="3" t="e">
        <f>20.76*(#REF!-3)^1.04</f>
        <v>#REF!</v>
      </c>
      <c r="S33" s="3" t="e">
        <f>0.1751*(200-60*#REF!-#REF!)^1.87</f>
        <v>#REF!</v>
      </c>
      <c r="U33" s="4" t="e">
        <f t="shared" si="6"/>
        <v>#REF!</v>
      </c>
      <c r="V33" s="4" t="e">
        <f t="shared" si="7"/>
        <v>#REF!</v>
      </c>
      <c r="W33" s="4" t="e">
        <f t="shared" si="8"/>
        <v>#REF!</v>
      </c>
      <c r="X33" s="4" t="e">
        <f t="shared" si="9"/>
        <v>#REF!</v>
      </c>
      <c r="Y33" s="4" t="e">
        <f t="shared" si="10"/>
        <v>#REF!</v>
      </c>
    </row>
    <row r="34" spans="1:25" ht="14.25">
      <c r="A34" s="3" t="e">
        <f>6.55*(27.6-#REF!)^1.92</f>
        <v>#REF!</v>
      </c>
      <c r="B34" s="3" t="e">
        <f>0.162*(#REF!*100-180)^1.4</f>
        <v>#REF!</v>
      </c>
      <c r="C34" s="3" t="e">
        <f>53.58*(#REF!-1.5)^1.05</f>
        <v>#REF!</v>
      </c>
      <c r="D34" s="3" t="e">
        <f>1.553*(#REF!*100-65)^1.33</f>
        <v>#REF!</v>
      </c>
      <c r="E34" s="3" t="e">
        <f>15.72*(#REF!-5)^1.04</f>
        <v>#REF!</v>
      </c>
      <c r="F34" s="3" t="e">
        <f>0.0797*(320-60*#REF!-#REF!)^1.86</f>
        <v>#REF!</v>
      </c>
      <c r="G34" s="4" t="e">
        <f t="shared" si="0"/>
        <v>#REF!</v>
      </c>
      <c r="H34" s="4" t="e">
        <f t="shared" si="1"/>
        <v>#REF!</v>
      </c>
      <c r="I34" s="4" t="e">
        <f t="shared" si="2"/>
        <v>#REF!</v>
      </c>
      <c r="J34" s="4" t="e">
        <f t="shared" si="3"/>
        <v>#REF!</v>
      </c>
      <c r="K34" s="4" t="e">
        <f t="shared" si="4"/>
        <v>#REF!</v>
      </c>
      <c r="L34" s="4" t="e">
        <f t="shared" si="5"/>
        <v>#REF!</v>
      </c>
      <c r="O34" s="3" t="e">
        <f>9.34*(25-#REF!)^1.84</f>
        <v>#REF!</v>
      </c>
      <c r="P34" s="3" t="e">
        <f>0.2042*(#REF!*100-150)^1.41</f>
        <v>#REF!</v>
      </c>
      <c r="Q34" s="3" t="e">
        <f>68.5*(#REF!-1.5)^1.05</f>
        <v>#REF!</v>
      </c>
      <c r="R34" s="3" t="e">
        <f>20.76*(#REF!-3)^1.04</f>
        <v>#REF!</v>
      </c>
      <c r="S34" s="3" t="e">
        <f>0.1751*(200-60*#REF!-#REF!)^1.87</f>
        <v>#REF!</v>
      </c>
      <c r="U34" s="4" t="e">
        <f t="shared" si="6"/>
        <v>#REF!</v>
      </c>
      <c r="V34" s="4" t="e">
        <f t="shared" si="7"/>
        <v>#REF!</v>
      </c>
      <c r="W34" s="4" t="e">
        <f t="shared" si="8"/>
        <v>#REF!</v>
      </c>
      <c r="X34" s="4" t="e">
        <f t="shared" si="9"/>
        <v>#REF!</v>
      </c>
      <c r="Y34" s="4" t="e">
        <f t="shared" si="10"/>
        <v>#REF!</v>
      </c>
    </row>
    <row r="35" spans="1:25" ht="14.25">
      <c r="A35" s="3" t="e">
        <f>6.55*(27.6-#REF!)^1.92</f>
        <v>#REF!</v>
      </c>
      <c r="B35" s="3" t="e">
        <f>0.162*(#REF!*100-180)^1.4</f>
        <v>#REF!</v>
      </c>
      <c r="C35" s="3" t="e">
        <f>53.58*(#REF!-1.5)^1.05</f>
        <v>#REF!</v>
      </c>
      <c r="D35" s="3" t="e">
        <f>1.553*(#REF!*100-65)^1.33</f>
        <v>#REF!</v>
      </c>
      <c r="E35" s="3" t="e">
        <f>15.72*(#REF!-5)^1.04</f>
        <v>#REF!</v>
      </c>
      <c r="F35" s="3" t="e">
        <f>0.0797*(320-60*#REF!-#REF!)^1.86</f>
        <v>#REF!</v>
      </c>
      <c r="G35" s="4" t="e">
        <f t="shared" si="0"/>
        <v>#REF!</v>
      </c>
      <c r="H35" s="4" t="e">
        <f t="shared" si="1"/>
        <v>#REF!</v>
      </c>
      <c r="I35" s="4" t="e">
        <f t="shared" si="2"/>
        <v>#REF!</v>
      </c>
      <c r="J35" s="4" t="e">
        <f t="shared" si="3"/>
        <v>#REF!</v>
      </c>
      <c r="K35" s="4" t="e">
        <f t="shared" si="4"/>
        <v>#REF!</v>
      </c>
      <c r="L35" s="4" t="e">
        <f t="shared" si="5"/>
        <v>#REF!</v>
      </c>
      <c r="O35" s="3" t="e">
        <f>9.34*(25-#REF!)^1.84</f>
        <v>#REF!</v>
      </c>
      <c r="P35" s="3" t="e">
        <f>0.2042*(#REF!*100-150)^1.41</f>
        <v>#REF!</v>
      </c>
      <c r="Q35" s="3" t="e">
        <f>68.5*(#REF!-1.5)^1.05</f>
        <v>#REF!</v>
      </c>
      <c r="R35" s="3" t="e">
        <f>20.76*(#REF!-3)^1.04</f>
        <v>#REF!</v>
      </c>
      <c r="S35" s="3" t="e">
        <f>0.1751*(200-60*#REF!-#REF!)^1.87</f>
        <v>#REF!</v>
      </c>
      <c r="U35" s="4" t="e">
        <f t="shared" si="6"/>
        <v>#REF!</v>
      </c>
      <c r="V35" s="4" t="e">
        <f t="shared" si="7"/>
        <v>#REF!</v>
      </c>
      <c r="W35" s="4" t="e">
        <f t="shared" si="8"/>
        <v>#REF!</v>
      </c>
      <c r="X35" s="4" t="e">
        <f t="shared" si="9"/>
        <v>#REF!</v>
      </c>
      <c r="Y35" s="4" t="e">
        <f t="shared" si="10"/>
        <v>#REF!</v>
      </c>
    </row>
    <row r="36" spans="1:25" ht="14.25">
      <c r="A36" s="3" t="e">
        <f>6.55*(27.6-#REF!)^1.92</f>
        <v>#REF!</v>
      </c>
      <c r="B36" s="3" t="e">
        <f>0.162*(#REF!*100-180)^1.4</f>
        <v>#REF!</v>
      </c>
      <c r="C36" s="3" t="e">
        <f>53.58*(#REF!-1.5)^1.05</f>
        <v>#REF!</v>
      </c>
      <c r="D36" s="3" t="e">
        <f>1.553*(#REF!*100-65)^1.33</f>
        <v>#REF!</v>
      </c>
      <c r="E36" s="3" t="e">
        <f>15.72*(#REF!-5)^1.04</f>
        <v>#REF!</v>
      </c>
      <c r="F36" s="3" t="e">
        <f>0.0797*(320-60*#REF!-#REF!)^1.86</f>
        <v>#REF!</v>
      </c>
      <c r="G36" s="4" t="e">
        <f aca="true" t="shared" si="11" ref="G36:G53">ROUND(A36,0)</f>
        <v>#REF!</v>
      </c>
      <c r="H36" s="4" t="e">
        <f aca="true" t="shared" si="12" ref="H36:H53">ROUND(B36,0)</f>
        <v>#REF!</v>
      </c>
      <c r="I36" s="4" t="e">
        <f aca="true" t="shared" si="13" ref="I36:I53">ROUND(C36,0)</f>
        <v>#REF!</v>
      </c>
      <c r="J36" s="4" t="e">
        <f aca="true" t="shared" si="14" ref="J36:J53">ROUND(D36,0)</f>
        <v>#REF!</v>
      </c>
      <c r="K36" s="4" t="e">
        <f aca="true" t="shared" si="15" ref="K36:K53">ROUND(E36,0)</f>
        <v>#REF!</v>
      </c>
      <c r="L36" s="4" t="e">
        <f aca="true" t="shared" si="16" ref="L36:L53">ROUND(F36,0)</f>
        <v>#REF!</v>
      </c>
      <c r="O36" s="3" t="e">
        <f>9.34*(25-#REF!)^1.84</f>
        <v>#REF!</v>
      </c>
      <c r="P36" s="3" t="e">
        <f>0.2042*(#REF!*100-150)^1.41</f>
        <v>#REF!</v>
      </c>
      <c r="Q36" s="3" t="e">
        <f>68.5*(#REF!-1.5)^1.05</f>
        <v>#REF!</v>
      </c>
      <c r="R36" s="3" t="e">
        <f>20.76*(#REF!-3)^1.04</f>
        <v>#REF!</v>
      </c>
      <c r="S36" s="3" t="e">
        <f>0.1751*(200-60*#REF!-#REF!)^1.87</f>
        <v>#REF!</v>
      </c>
      <c r="U36" s="4" t="e">
        <f aca="true" t="shared" si="17" ref="U36:U53">ROUND(O36,0)</f>
        <v>#REF!</v>
      </c>
      <c r="V36" s="4" t="e">
        <f aca="true" t="shared" si="18" ref="V36:V53">ROUND(P36,0)</f>
        <v>#REF!</v>
      </c>
      <c r="W36" s="4" t="e">
        <f aca="true" t="shared" si="19" ref="W36:W53">ROUND(Q36,0)</f>
        <v>#REF!</v>
      </c>
      <c r="X36" s="4" t="e">
        <f aca="true" t="shared" si="20" ref="X36:X53">ROUND(R36,0)</f>
        <v>#REF!</v>
      </c>
      <c r="Y36" s="4" t="e">
        <f aca="true" t="shared" si="21" ref="Y36:Y53">ROUND(S36,0)</f>
        <v>#REF!</v>
      </c>
    </row>
    <row r="37" spans="1:25" ht="14.25">
      <c r="A37" s="3" t="e">
        <f>6.55*(27.6-#REF!)^1.92</f>
        <v>#REF!</v>
      </c>
      <c r="B37" s="3" t="e">
        <f>0.162*(#REF!*100-180)^1.4</f>
        <v>#REF!</v>
      </c>
      <c r="C37" s="3" t="e">
        <f>53.58*(#REF!-1.5)^1.05</f>
        <v>#REF!</v>
      </c>
      <c r="D37" s="3" t="e">
        <f>1.553*(#REF!*100-65)^1.33</f>
        <v>#REF!</v>
      </c>
      <c r="E37" s="3" t="e">
        <f>15.72*(#REF!-5)^1.04</f>
        <v>#REF!</v>
      </c>
      <c r="F37" s="3" t="e">
        <f>0.0797*(320-60*#REF!-#REF!)^1.86</f>
        <v>#REF!</v>
      </c>
      <c r="G37" s="4" t="e">
        <f t="shared" si="11"/>
        <v>#REF!</v>
      </c>
      <c r="H37" s="4" t="e">
        <f t="shared" si="12"/>
        <v>#REF!</v>
      </c>
      <c r="I37" s="4" t="e">
        <f t="shared" si="13"/>
        <v>#REF!</v>
      </c>
      <c r="J37" s="4" t="e">
        <f t="shared" si="14"/>
        <v>#REF!</v>
      </c>
      <c r="K37" s="4" t="e">
        <f t="shared" si="15"/>
        <v>#REF!</v>
      </c>
      <c r="L37" s="4" t="e">
        <f t="shared" si="16"/>
        <v>#REF!</v>
      </c>
      <c r="O37" s="3" t="e">
        <f>9.34*(25-#REF!)^1.84</f>
        <v>#REF!</v>
      </c>
      <c r="P37" s="3" t="e">
        <f>0.2042*(#REF!*100-150)^1.41</f>
        <v>#REF!</v>
      </c>
      <c r="Q37" s="3" t="e">
        <f>68.5*(#REF!-1.5)^1.05</f>
        <v>#REF!</v>
      </c>
      <c r="R37" s="3" t="e">
        <f>20.76*(#REF!-3)^1.04</f>
        <v>#REF!</v>
      </c>
      <c r="S37" s="3" t="e">
        <f>0.1751*(200-60*#REF!-#REF!)^1.87</f>
        <v>#REF!</v>
      </c>
      <c r="U37" s="4" t="e">
        <f t="shared" si="17"/>
        <v>#REF!</v>
      </c>
      <c r="V37" s="4" t="e">
        <f t="shared" si="18"/>
        <v>#REF!</v>
      </c>
      <c r="W37" s="4" t="e">
        <f t="shared" si="19"/>
        <v>#REF!</v>
      </c>
      <c r="X37" s="4" t="e">
        <f t="shared" si="20"/>
        <v>#REF!</v>
      </c>
      <c r="Y37" s="4" t="e">
        <f t="shared" si="21"/>
        <v>#REF!</v>
      </c>
    </row>
    <row r="38" spans="1:25" ht="14.25">
      <c r="A38" s="3" t="e">
        <f>6.55*(27.6-#REF!)^1.92</f>
        <v>#REF!</v>
      </c>
      <c r="B38" s="3" t="e">
        <f>0.162*(#REF!*100-180)^1.4</f>
        <v>#REF!</v>
      </c>
      <c r="C38" s="3" t="e">
        <f>53.58*(#REF!-1.5)^1.05</f>
        <v>#REF!</v>
      </c>
      <c r="D38" s="3" t="e">
        <f>1.553*(#REF!*100-65)^1.33</f>
        <v>#REF!</v>
      </c>
      <c r="E38" s="3" t="e">
        <f>15.72*(#REF!-5)^1.04</f>
        <v>#REF!</v>
      </c>
      <c r="F38" s="3" t="e">
        <f>0.0797*(320-60*#REF!-#REF!)^1.86</f>
        <v>#REF!</v>
      </c>
      <c r="G38" s="4" t="e">
        <f t="shared" si="11"/>
        <v>#REF!</v>
      </c>
      <c r="H38" s="4" t="e">
        <f t="shared" si="12"/>
        <v>#REF!</v>
      </c>
      <c r="I38" s="4" t="e">
        <f t="shared" si="13"/>
        <v>#REF!</v>
      </c>
      <c r="J38" s="4" t="e">
        <f t="shared" si="14"/>
        <v>#REF!</v>
      </c>
      <c r="K38" s="4" t="e">
        <f t="shared" si="15"/>
        <v>#REF!</v>
      </c>
      <c r="L38" s="4" t="e">
        <f t="shared" si="16"/>
        <v>#REF!</v>
      </c>
      <c r="O38" s="3" t="e">
        <f>9.34*(25-#REF!)^1.84</f>
        <v>#REF!</v>
      </c>
      <c r="P38" s="3" t="e">
        <f>0.2042*(#REF!*100-150)^1.41</f>
        <v>#REF!</v>
      </c>
      <c r="Q38" s="3" t="e">
        <f>68.5*(#REF!-1.5)^1.05</f>
        <v>#REF!</v>
      </c>
      <c r="R38" s="3" t="e">
        <f>20.76*(#REF!-3)^1.04</f>
        <v>#REF!</v>
      </c>
      <c r="S38" s="3" t="e">
        <f>0.1751*(200-60*#REF!-#REF!)^1.87</f>
        <v>#REF!</v>
      </c>
      <c r="U38" s="4" t="e">
        <f t="shared" si="17"/>
        <v>#REF!</v>
      </c>
      <c r="V38" s="4" t="e">
        <f t="shared" si="18"/>
        <v>#REF!</v>
      </c>
      <c r="W38" s="4" t="e">
        <f t="shared" si="19"/>
        <v>#REF!</v>
      </c>
      <c r="X38" s="4" t="e">
        <f t="shared" si="20"/>
        <v>#REF!</v>
      </c>
      <c r="Y38" s="4" t="e">
        <f t="shared" si="21"/>
        <v>#REF!</v>
      </c>
    </row>
    <row r="39" spans="1:25" ht="14.25">
      <c r="A39" s="3" t="e">
        <f>6.55*(27.6-#REF!)^1.92</f>
        <v>#REF!</v>
      </c>
      <c r="B39" s="3" t="e">
        <f>0.162*(#REF!*100-180)^1.4</f>
        <v>#REF!</v>
      </c>
      <c r="C39" s="3" t="e">
        <f>53.58*(#REF!-1.5)^1.05</f>
        <v>#REF!</v>
      </c>
      <c r="D39" s="3" t="e">
        <f>1.553*(#REF!*100-65)^1.33</f>
        <v>#REF!</v>
      </c>
      <c r="E39" s="3" t="e">
        <f>15.72*(#REF!-5)^1.04</f>
        <v>#REF!</v>
      </c>
      <c r="F39" s="3" t="e">
        <f>0.0797*(320-60*#REF!-#REF!)^1.86</f>
        <v>#REF!</v>
      </c>
      <c r="G39" s="4" t="e">
        <f t="shared" si="11"/>
        <v>#REF!</v>
      </c>
      <c r="H39" s="4" t="e">
        <f t="shared" si="12"/>
        <v>#REF!</v>
      </c>
      <c r="I39" s="4" t="e">
        <f t="shared" si="13"/>
        <v>#REF!</v>
      </c>
      <c r="J39" s="4" t="e">
        <f t="shared" si="14"/>
        <v>#REF!</v>
      </c>
      <c r="K39" s="4" t="e">
        <f t="shared" si="15"/>
        <v>#REF!</v>
      </c>
      <c r="L39" s="4" t="e">
        <f t="shared" si="16"/>
        <v>#REF!</v>
      </c>
      <c r="O39" s="3" t="e">
        <f>9.34*(25-#REF!)^1.84</f>
        <v>#REF!</v>
      </c>
      <c r="P39" s="3" t="e">
        <f>0.2042*(#REF!*100-150)^1.41</f>
        <v>#REF!</v>
      </c>
      <c r="Q39" s="3" t="e">
        <f>68.5*(#REF!-1.5)^1.05</f>
        <v>#REF!</v>
      </c>
      <c r="R39" s="3" t="e">
        <f>20.76*(#REF!-3)^1.04</f>
        <v>#REF!</v>
      </c>
      <c r="S39" s="3" t="e">
        <f>0.1751*(200-60*#REF!-#REF!)^1.87</f>
        <v>#REF!</v>
      </c>
      <c r="U39" s="4" t="e">
        <f t="shared" si="17"/>
        <v>#REF!</v>
      </c>
      <c r="V39" s="4" t="e">
        <f t="shared" si="18"/>
        <v>#REF!</v>
      </c>
      <c r="W39" s="4" t="e">
        <f t="shared" si="19"/>
        <v>#REF!</v>
      </c>
      <c r="X39" s="4" t="e">
        <f t="shared" si="20"/>
        <v>#REF!</v>
      </c>
      <c r="Y39" s="4" t="e">
        <f t="shared" si="21"/>
        <v>#REF!</v>
      </c>
    </row>
    <row r="40" spans="1:25" ht="14.25">
      <c r="A40" s="3" t="e">
        <f>6.55*(27.6-#REF!)^1.92</f>
        <v>#REF!</v>
      </c>
      <c r="B40" s="3" t="e">
        <f>0.162*(#REF!*100-180)^1.4</f>
        <v>#REF!</v>
      </c>
      <c r="C40" s="3" t="e">
        <f>53.58*(#REF!-1.5)^1.05</f>
        <v>#REF!</v>
      </c>
      <c r="D40" s="3" t="e">
        <f>1.553*(#REF!*100-65)^1.33</f>
        <v>#REF!</v>
      </c>
      <c r="E40" s="3" t="e">
        <f>15.72*(#REF!-5)^1.04</f>
        <v>#REF!</v>
      </c>
      <c r="F40" s="3" t="e">
        <f>0.0797*(320-60*#REF!-#REF!)^1.86</f>
        <v>#REF!</v>
      </c>
      <c r="G40" s="4" t="e">
        <f t="shared" si="11"/>
        <v>#REF!</v>
      </c>
      <c r="H40" s="4" t="e">
        <f t="shared" si="12"/>
        <v>#REF!</v>
      </c>
      <c r="I40" s="4" t="e">
        <f t="shared" si="13"/>
        <v>#REF!</v>
      </c>
      <c r="J40" s="4" t="e">
        <f t="shared" si="14"/>
        <v>#REF!</v>
      </c>
      <c r="K40" s="4" t="e">
        <f t="shared" si="15"/>
        <v>#REF!</v>
      </c>
      <c r="L40" s="4" t="e">
        <f t="shared" si="16"/>
        <v>#REF!</v>
      </c>
      <c r="O40" s="3" t="e">
        <f>9.34*(25-#REF!)^1.84</f>
        <v>#REF!</v>
      </c>
      <c r="P40" s="3" t="e">
        <f>0.2042*(#REF!*100-150)^1.41</f>
        <v>#REF!</v>
      </c>
      <c r="Q40" s="3" t="e">
        <f>68.5*(#REF!-1.5)^1.05</f>
        <v>#REF!</v>
      </c>
      <c r="R40" s="3" t="e">
        <f>20.76*(#REF!-3)^1.04</f>
        <v>#REF!</v>
      </c>
      <c r="S40" s="3" t="e">
        <f>0.1751*(200-60*#REF!-#REF!)^1.87</f>
        <v>#REF!</v>
      </c>
      <c r="U40" s="4" t="e">
        <f t="shared" si="17"/>
        <v>#REF!</v>
      </c>
      <c r="V40" s="4" t="e">
        <f t="shared" si="18"/>
        <v>#REF!</v>
      </c>
      <c r="W40" s="4" t="e">
        <f t="shared" si="19"/>
        <v>#REF!</v>
      </c>
      <c r="X40" s="4" t="e">
        <f t="shared" si="20"/>
        <v>#REF!</v>
      </c>
      <c r="Y40" s="4" t="e">
        <f t="shared" si="21"/>
        <v>#REF!</v>
      </c>
    </row>
    <row r="41" spans="1:25" ht="14.25">
      <c r="A41" s="3" t="e">
        <f>6.55*(27.6-#REF!)^1.92</f>
        <v>#REF!</v>
      </c>
      <c r="B41" s="3" t="e">
        <f>0.162*(#REF!*100-180)^1.4</f>
        <v>#REF!</v>
      </c>
      <c r="C41" s="3" t="e">
        <f>53.58*(#REF!-1.5)^1.05</f>
        <v>#REF!</v>
      </c>
      <c r="D41" s="3" t="e">
        <f>1.553*(#REF!*100-65)^1.33</f>
        <v>#REF!</v>
      </c>
      <c r="E41" s="3" t="e">
        <f>15.72*(#REF!-5)^1.04</f>
        <v>#REF!</v>
      </c>
      <c r="F41" s="3" t="e">
        <f>0.0797*(320-60*#REF!-#REF!)^1.86</f>
        <v>#REF!</v>
      </c>
      <c r="G41" s="4" t="e">
        <f t="shared" si="11"/>
        <v>#REF!</v>
      </c>
      <c r="H41" s="4" t="e">
        <f t="shared" si="12"/>
        <v>#REF!</v>
      </c>
      <c r="I41" s="4" t="e">
        <f t="shared" si="13"/>
        <v>#REF!</v>
      </c>
      <c r="J41" s="4" t="e">
        <f t="shared" si="14"/>
        <v>#REF!</v>
      </c>
      <c r="K41" s="4" t="e">
        <f t="shared" si="15"/>
        <v>#REF!</v>
      </c>
      <c r="L41" s="4" t="e">
        <f t="shared" si="16"/>
        <v>#REF!</v>
      </c>
      <c r="O41" s="3" t="e">
        <f>9.34*(25-#REF!)^1.84</f>
        <v>#REF!</v>
      </c>
      <c r="P41" s="3" t="e">
        <f>0.2042*(#REF!*100-150)^1.41</f>
        <v>#REF!</v>
      </c>
      <c r="Q41" s="3" t="e">
        <f>68.5*(#REF!-1.5)^1.05</f>
        <v>#REF!</v>
      </c>
      <c r="R41" s="3" t="e">
        <f>20.76*(#REF!-3)^1.04</f>
        <v>#REF!</v>
      </c>
      <c r="S41" s="3" t="e">
        <f>0.1751*(200-60*#REF!-#REF!)^1.87</f>
        <v>#REF!</v>
      </c>
      <c r="U41" s="4" t="e">
        <f t="shared" si="17"/>
        <v>#REF!</v>
      </c>
      <c r="V41" s="4" t="e">
        <f t="shared" si="18"/>
        <v>#REF!</v>
      </c>
      <c r="W41" s="4" t="e">
        <f t="shared" si="19"/>
        <v>#REF!</v>
      </c>
      <c r="X41" s="4" t="e">
        <f t="shared" si="20"/>
        <v>#REF!</v>
      </c>
      <c r="Y41" s="4" t="e">
        <f t="shared" si="21"/>
        <v>#REF!</v>
      </c>
    </row>
    <row r="42" spans="1:25" ht="14.25">
      <c r="A42" s="3" t="e">
        <f>6.55*(27.6-#REF!)^1.92</f>
        <v>#REF!</v>
      </c>
      <c r="B42" s="3" t="e">
        <f>0.162*(#REF!*100-180)^1.4</f>
        <v>#REF!</v>
      </c>
      <c r="C42" s="3" t="e">
        <f>53.58*(#REF!-1.5)^1.05</f>
        <v>#REF!</v>
      </c>
      <c r="D42" s="3" t="e">
        <f>1.553*(#REF!*100-65)^1.33</f>
        <v>#REF!</v>
      </c>
      <c r="E42" s="3" t="e">
        <f>15.72*(#REF!-5)^1.04</f>
        <v>#REF!</v>
      </c>
      <c r="F42" s="3" t="e">
        <f>0.0797*(320-60*#REF!-#REF!)^1.86</f>
        <v>#REF!</v>
      </c>
      <c r="G42" s="4" t="e">
        <f t="shared" si="11"/>
        <v>#REF!</v>
      </c>
      <c r="H42" s="4" t="e">
        <f t="shared" si="12"/>
        <v>#REF!</v>
      </c>
      <c r="I42" s="4" t="e">
        <f t="shared" si="13"/>
        <v>#REF!</v>
      </c>
      <c r="J42" s="4" t="e">
        <f t="shared" si="14"/>
        <v>#REF!</v>
      </c>
      <c r="K42" s="4" t="e">
        <f t="shared" si="15"/>
        <v>#REF!</v>
      </c>
      <c r="L42" s="4" t="e">
        <f t="shared" si="16"/>
        <v>#REF!</v>
      </c>
      <c r="O42" s="3" t="e">
        <f>9.34*(25-#REF!)^1.84</f>
        <v>#REF!</v>
      </c>
      <c r="P42" s="3" t="e">
        <f>0.2042*(#REF!*100-150)^1.41</f>
        <v>#REF!</v>
      </c>
      <c r="Q42" s="3" t="e">
        <f>68.5*(#REF!-1.5)^1.05</f>
        <v>#REF!</v>
      </c>
      <c r="R42" s="3" t="e">
        <f>20.76*(#REF!-3)^1.04</f>
        <v>#REF!</v>
      </c>
      <c r="S42" s="3" t="e">
        <f>0.1751*(200-60*#REF!-#REF!)^1.87</f>
        <v>#REF!</v>
      </c>
      <c r="U42" s="4" t="e">
        <f t="shared" si="17"/>
        <v>#REF!</v>
      </c>
      <c r="V42" s="4" t="e">
        <f t="shared" si="18"/>
        <v>#REF!</v>
      </c>
      <c r="W42" s="4" t="e">
        <f t="shared" si="19"/>
        <v>#REF!</v>
      </c>
      <c r="X42" s="4" t="e">
        <f t="shared" si="20"/>
        <v>#REF!</v>
      </c>
      <c r="Y42" s="4" t="e">
        <f t="shared" si="21"/>
        <v>#REF!</v>
      </c>
    </row>
    <row r="43" spans="1:25" ht="14.25">
      <c r="A43" s="3" t="e">
        <f>6.55*(27.6-#REF!)^1.92</f>
        <v>#REF!</v>
      </c>
      <c r="B43" s="3" t="e">
        <f>0.162*(#REF!*100-180)^1.4</f>
        <v>#REF!</v>
      </c>
      <c r="C43" s="3" t="e">
        <f>53.58*(#REF!-1.5)^1.05</f>
        <v>#REF!</v>
      </c>
      <c r="D43" s="3" t="e">
        <f>1.553*(#REF!*100-65)^1.33</f>
        <v>#REF!</v>
      </c>
      <c r="E43" s="3" t="e">
        <f>15.72*(#REF!-5)^1.04</f>
        <v>#REF!</v>
      </c>
      <c r="F43" s="3" t="e">
        <f>0.0797*(320-60*#REF!-#REF!)^1.86</f>
        <v>#REF!</v>
      </c>
      <c r="G43" s="4" t="e">
        <f t="shared" si="11"/>
        <v>#REF!</v>
      </c>
      <c r="H43" s="4" t="e">
        <f t="shared" si="12"/>
        <v>#REF!</v>
      </c>
      <c r="I43" s="4" t="e">
        <f t="shared" si="13"/>
        <v>#REF!</v>
      </c>
      <c r="J43" s="4" t="e">
        <f t="shared" si="14"/>
        <v>#REF!</v>
      </c>
      <c r="K43" s="4" t="e">
        <f t="shared" si="15"/>
        <v>#REF!</v>
      </c>
      <c r="L43" s="4" t="e">
        <f t="shared" si="16"/>
        <v>#REF!</v>
      </c>
      <c r="O43" s="3" t="e">
        <f>9.34*(25-#REF!)^1.84</f>
        <v>#REF!</v>
      </c>
      <c r="P43" s="3" t="e">
        <f>0.2042*(#REF!*100-150)^1.41</f>
        <v>#REF!</v>
      </c>
      <c r="Q43" s="3" t="e">
        <f>68.5*(#REF!-1.5)^1.05</f>
        <v>#REF!</v>
      </c>
      <c r="R43" s="3" t="e">
        <f>20.76*(#REF!-3)^1.04</f>
        <v>#REF!</v>
      </c>
      <c r="S43" s="3" t="e">
        <f>0.1751*(200-60*#REF!-#REF!)^1.87</f>
        <v>#REF!</v>
      </c>
      <c r="U43" s="4" t="e">
        <f t="shared" si="17"/>
        <v>#REF!</v>
      </c>
      <c r="V43" s="4" t="e">
        <f t="shared" si="18"/>
        <v>#REF!</v>
      </c>
      <c r="W43" s="4" t="e">
        <f t="shared" si="19"/>
        <v>#REF!</v>
      </c>
      <c r="X43" s="4" t="e">
        <f t="shared" si="20"/>
        <v>#REF!</v>
      </c>
      <c r="Y43" s="4" t="e">
        <f t="shared" si="21"/>
        <v>#REF!</v>
      </c>
    </row>
    <row r="44" spans="1:25" ht="14.25">
      <c r="A44" s="3" t="e">
        <f>6.55*(27.6-#REF!)^1.92</f>
        <v>#REF!</v>
      </c>
      <c r="B44" s="3" t="e">
        <f>0.162*(#REF!*100-180)^1.4</f>
        <v>#REF!</v>
      </c>
      <c r="C44" s="3" t="e">
        <f>53.58*(#REF!-1.5)^1.05</f>
        <v>#REF!</v>
      </c>
      <c r="D44" s="3" t="e">
        <f>1.553*(#REF!*100-65)^1.33</f>
        <v>#REF!</v>
      </c>
      <c r="E44" s="3" t="e">
        <f>15.72*(#REF!-5)^1.04</f>
        <v>#REF!</v>
      </c>
      <c r="F44" s="3" t="e">
        <f>0.0797*(320-60*#REF!-#REF!)^1.86</f>
        <v>#REF!</v>
      </c>
      <c r="G44" s="4" t="e">
        <f t="shared" si="11"/>
        <v>#REF!</v>
      </c>
      <c r="H44" s="4" t="e">
        <f t="shared" si="12"/>
        <v>#REF!</v>
      </c>
      <c r="I44" s="4" t="e">
        <f t="shared" si="13"/>
        <v>#REF!</v>
      </c>
      <c r="J44" s="4" t="e">
        <f t="shared" si="14"/>
        <v>#REF!</v>
      </c>
      <c r="K44" s="4" t="e">
        <f t="shared" si="15"/>
        <v>#REF!</v>
      </c>
      <c r="L44" s="4" t="e">
        <f t="shared" si="16"/>
        <v>#REF!</v>
      </c>
      <c r="O44" s="3" t="e">
        <f>9.34*(25-#REF!)^1.84</f>
        <v>#REF!</v>
      </c>
      <c r="P44" s="3" t="e">
        <f>0.2042*(#REF!*100-150)^1.41</f>
        <v>#REF!</v>
      </c>
      <c r="Q44" s="3" t="e">
        <f>68.5*(#REF!-1.5)^1.05</f>
        <v>#REF!</v>
      </c>
      <c r="R44" s="3" t="e">
        <f>20.76*(#REF!-3)^1.04</f>
        <v>#REF!</v>
      </c>
      <c r="S44" s="3" t="e">
        <f>0.1751*(200-60*#REF!-#REF!)^1.87</f>
        <v>#REF!</v>
      </c>
      <c r="U44" s="4" t="e">
        <f t="shared" si="17"/>
        <v>#REF!</v>
      </c>
      <c r="V44" s="4" t="e">
        <f t="shared" si="18"/>
        <v>#REF!</v>
      </c>
      <c r="W44" s="4" t="e">
        <f t="shared" si="19"/>
        <v>#REF!</v>
      </c>
      <c r="X44" s="4" t="e">
        <f t="shared" si="20"/>
        <v>#REF!</v>
      </c>
      <c r="Y44" s="4" t="e">
        <f t="shared" si="21"/>
        <v>#REF!</v>
      </c>
    </row>
    <row r="45" spans="1:25" ht="14.25">
      <c r="A45" s="3" t="e">
        <f>6.55*(27.6-#REF!)^1.92</f>
        <v>#REF!</v>
      </c>
      <c r="B45" s="3" t="e">
        <f>0.162*(#REF!*100-180)^1.4</f>
        <v>#REF!</v>
      </c>
      <c r="C45" s="3" t="e">
        <f>53.58*(#REF!-1.5)^1.05</f>
        <v>#REF!</v>
      </c>
      <c r="D45" s="3" t="e">
        <f>1.553*(#REF!*100-65)^1.33</f>
        <v>#REF!</v>
      </c>
      <c r="E45" s="3" t="e">
        <f>15.72*(#REF!-5)^1.04</f>
        <v>#REF!</v>
      </c>
      <c r="F45" s="3" t="e">
        <f>0.0797*(320-60*#REF!-#REF!)^1.86</f>
        <v>#REF!</v>
      </c>
      <c r="G45" s="4" t="e">
        <f t="shared" si="11"/>
        <v>#REF!</v>
      </c>
      <c r="H45" s="4" t="e">
        <f t="shared" si="12"/>
        <v>#REF!</v>
      </c>
      <c r="I45" s="4" t="e">
        <f t="shared" si="13"/>
        <v>#REF!</v>
      </c>
      <c r="J45" s="4" t="e">
        <f t="shared" si="14"/>
        <v>#REF!</v>
      </c>
      <c r="K45" s="4" t="e">
        <f t="shared" si="15"/>
        <v>#REF!</v>
      </c>
      <c r="L45" s="4" t="e">
        <f t="shared" si="16"/>
        <v>#REF!</v>
      </c>
      <c r="O45" s="3" t="e">
        <f>9.34*(25-#REF!)^1.84</f>
        <v>#REF!</v>
      </c>
      <c r="P45" s="3" t="e">
        <f>0.2042*(#REF!*100-150)^1.41</f>
        <v>#REF!</v>
      </c>
      <c r="Q45" s="3" t="e">
        <f>68.5*(#REF!-1.5)^1.05</f>
        <v>#REF!</v>
      </c>
      <c r="R45" s="3" t="e">
        <f>20.76*(#REF!-3)^1.04</f>
        <v>#REF!</v>
      </c>
      <c r="S45" s="3" t="e">
        <f>0.1751*(200-60*#REF!-#REF!)^1.87</f>
        <v>#REF!</v>
      </c>
      <c r="U45" s="4" t="e">
        <f t="shared" si="17"/>
        <v>#REF!</v>
      </c>
      <c r="V45" s="4" t="e">
        <f t="shared" si="18"/>
        <v>#REF!</v>
      </c>
      <c r="W45" s="4" t="e">
        <f t="shared" si="19"/>
        <v>#REF!</v>
      </c>
      <c r="X45" s="4" t="e">
        <f t="shared" si="20"/>
        <v>#REF!</v>
      </c>
      <c r="Y45" s="4" t="e">
        <f t="shared" si="21"/>
        <v>#REF!</v>
      </c>
    </row>
    <row r="46" spans="1:25" ht="14.25">
      <c r="A46" s="3" t="e">
        <f>6.55*(27.6-#REF!)^1.92</f>
        <v>#REF!</v>
      </c>
      <c r="B46" s="3" t="e">
        <f>0.162*(#REF!*100-180)^1.4</f>
        <v>#REF!</v>
      </c>
      <c r="C46" s="3" t="e">
        <f>53.58*(#REF!-1.5)^1.05</f>
        <v>#REF!</v>
      </c>
      <c r="D46" s="3" t="e">
        <f>1.553*(#REF!*100-65)^1.33</f>
        <v>#REF!</v>
      </c>
      <c r="E46" s="3" t="e">
        <f>15.72*(#REF!-5)^1.04</f>
        <v>#REF!</v>
      </c>
      <c r="F46" s="3" t="e">
        <f>0.0797*(320-60*#REF!-#REF!)^1.86</f>
        <v>#REF!</v>
      </c>
      <c r="G46" s="4" t="e">
        <f t="shared" si="11"/>
        <v>#REF!</v>
      </c>
      <c r="H46" s="4" t="e">
        <f t="shared" si="12"/>
        <v>#REF!</v>
      </c>
      <c r="I46" s="4" t="e">
        <f t="shared" si="13"/>
        <v>#REF!</v>
      </c>
      <c r="J46" s="4" t="e">
        <f t="shared" si="14"/>
        <v>#REF!</v>
      </c>
      <c r="K46" s="4" t="e">
        <f t="shared" si="15"/>
        <v>#REF!</v>
      </c>
      <c r="L46" s="4" t="e">
        <f t="shared" si="16"/>
        <v>#REF!</v>
      </c>
      <c r="O46" s="3" t="e">
        <f>9.34*(25-#REF!)^1.84</f>
        <v>#REF!</v>
      </c>
      <c r="P46" s="3" t="e">
        <f>0.2042*(#REF!*100-150)^1.41</f>
        <v>#REF!</v>
      </c>
      <c r="Q46" s="3" t="e">
        <f>68.5*(#REF!-1.5)^1.05</f>
        <v>#REF!</v>
      </c>
      <c r="R46" s="3" t="e">
        <f>20.76*(#REF!-3)^1.04</f>
        <v>#REF!</v>
      </c>
      <c r="S46" s="3" t="e">
        <f>0.1751*(200-60*#REF!-#REF!)^1.87</f>
        <v>#REF!</v>
      </c>
      <c r="U46" s="4" t="e">
        <f t="shared" si="17"/>
        <v>#REF!</v>
      </c>
      <c r="V46" s="4" t="e">
        <f t="shared" si="18"/>
        <v>#REF!</v>
      </c>
      <c r="W46" s="4" t="e">
        <f t="shared" si="19"/>
        <v>#REF!</v>
      </c>
      <c r="X46" s="4" t="e">
        <f t="shared" si="20"/>
        <v>#REF!</v>
      </c>
      <c r="Y46" s="4" t="e">
        <f t="shared" si="21"/>
        <v>#REF!</v>
      </c>
    </row>
    <row r="47" spans="1:25" ht="14.25">
      <c r="A47" s="3" t="e">
        <f>6.55*(27.6-#REF!)^1.92</f>
        <v>#REF!</v>
      </c>
      <c r="B47" s="3" t="e">
        <f>0.162*(#REF!*100-180)^1.4</f>
        <v>#REF!</v>
      </c>
      <c r="C47" s="3" t="e">
        <f>53.58*(#REF!-1.5)^1.05</f>
        <v>#REF!</v>
      </c>
      <c r="D47" s="3" t="e">
        <f>1.553*(#REF!*100-65)^1.33</f>
        <v>#REF!</v>
      </c>
      <c r="E47" s="3" t="e">
        <f>15.72*(#REF!-5)^1.04</f>
        <v>#REF!</v>
      </c>
      <c r="F47" s="3" t="e">
        <f>0.0797*(320-60*#REF!-#REF!)^1.86</f>
        <v>#REF!</v>
      </c>
      <c r="G47" s="4" t="e">
        <f t="shared" si="11"/>
        <v>#REF!</v>
      </c>
      <c r="H47" s="4" t="e">
        <f t="shared" si="12"/>
        <v>#REF!</v>
      </c>
      <c r="I47" s="4" t="e">
        <f t="shared" si="13"/>
        <v>#REF!</v>
      </c>
      <c r="J47" s="4" t="e">
        <f t="shared" si="14"/>
        <v>#REF!</v>
      </c>
      <c r="K47" s="4" t="e">
        <f t="shared" si="15"/>
        <v>#REF!</v>
      </c>
      <c r="L47" s="4" t="e">
        <f t="shared" si="16"/>
        <v>#REF!</v>
      </c>
      <c r="O47" s="3" t="e">
        <f>9.34*(25-#REF!)^1.84</f>
        <v>#REF!</v>
      </c>
      <c r="P47" s="3" t="e">
        <f>0.2042*(#REF!*100-150)^1.41</f>
        <v>#REF!</v>
      </c>
      <c r="Q47" s="3" t="e">
        <f>68.5*(#REF!-1.5)^1.05</f>
        <v>#REF!</v>
      </c>
      <c r="R47" s="3" t="e">
        <f>20.76*(#REF!-3)^1.04</f>
        <v>#REF!</v>
      </c>
      <c r="S47" s="3" t="e">
        <f>0.1751*(200-60*#REF!-#REF!)^1.87</f>
        <v>#REF!</v>
      </c>
      <c r="U47" s="4" t="e">
        <f t="shared" si="17"/>
        <v>#REF!</v>
      </c>
      <c r="V47" s="4" t="e">
        <f t="shared" si="18"/>
        <v>#REF!</v>
      </c>
      <c r="W47" s="4" t="e">
        <f t="shared" si="19"/>
        <v>#REF!</v>
      </c>
      <c r="X47" s="4" t="e">
        <f t="shared" si="20"/>
        <v>#REF!</v>
      </c>
      <c r="Y47" s="4" t="e">
        <f t="shared" si="21"/>
        <v>#REF!</v>
      </c>
    </row>
    <row r="48" spans="1:25" ht="14.25">
      <c r="A48" s="3" t="e">
        <f>6.55*(27.6-#REF!)^1.92</f>
        <v>#REF!</v>
      </c>
      <c r="B48" s="3" t="e">
        <f>0.162*(#REF!*100-180)^1.4</f>
        <v>#REF!</v>
      </c>
      <c r="C48" s="3" t="e">
        <f>53.58*(#REF!-1.5)^1.05</f>
        <v>#REF!</v>
      </c>
      <c r="D48" s="3" t="e">
        <f>1.553*(#REF!*100-65)^1.33</f>
        <v>#REF!</v>
      </c>
      <c r="E48" s="3" t="e">
        <f>15.72*(#REF!-5)^1.04</f>
        <v>#REF!</v>
      </c>
      <c r="F48" s="3" t="e">
        <f>0.0797*(320-60*#REF!-#REF!)^1.86</f>
        <v>#REF!</v>
      </c>
      <c r="G48" s="4" t="e">
        <f t="shared" si="11"/>
        <v>#REF!</v>
      </c>
      <c r="H48" s="4" t="e">
        <f t="shared" si="12"/>
        <v>#REF!</v>
      </c>
      <c r="I48" s="4" t="e">
        <f t="shared" si="13"/>
        <v>#REF!</v>
      </c>
      <c r="J48" s="4" t="e">
        <f t="shared" si="14"/>
        <v>#REF!</v>
      </c>
      <c r="K48" s="4" t="e">
        <f t="shared" si="15"/>
        <v>#REF!</v>
      </c>
      <c r="L48" s="4" t="e">
        <f t="shared" si="16"/>
        <v>#REF!</v>
      </c>
      <c r="O48" s="3" t="e">
        <f>9.34*(25-#REF!)^1.84</f>
        <v>#REF!</v>
      </c>
      <c r="P48" s="3" t="e">
        <f>0.2042*(#REF!*100-150)^1.41</f>
        <v>#REF!</v>
      </c>
      <c r="Q48" s="3" t="e">
        <f>68.5*(#REF!-1.5)^1.05</f>
        <v>#REF!</v>
      </c>
      <c r="R48" s="3" t="e">
        <f>20.76*(#REF!-3)^1.04</f>
        <v>#REF!</v>
      </c>
      <c r="S48" s="3" t="e">
        <f>0.1751*(200-60*#REF!-#REF!)^1.87</f>
        <v>#REF!</v>
      </c>
      <c r="U48" s="4" t="e">
        <f t="shared" si="17"/>
        <v>#REF!</v>
      </c>
      <c r="V48" s="4" t="e">
        <f t="shared" si="18"/>
        <v>#REF!</v>
      </c>
      <c r="W48" s="4" t="e">
        <f t="shared" si="19"/>
        <v>#REF!</v>
      </c>
      <c r="X48" s="4" t="e">
        <f t="shared" si="20"/>
        <v>#REF!</v>
      </c>
      <c r="Y48" s="4" t="e">
        <f t="shared" si="21"/>
        <v>#REF!</v>
      </c>
    </row>
    <row r="49" spans="1:25" ht="14.25">
      <c r="A49" s="3" t="e">
        <f>6.55*(27.6-#REF!)^1.92</f>
        <v>#REF!</v>
      </c>
      <c r="B49" s="3" t="e">
        <f>0.162*(#REF!*100-180)^1.4</f>
        <v>#REF!</v>
      </c>
      <c r="C49" s="3" t="e">
        <f>53.58*(#REF!-1.5)^1.05</f>
        <v>#REF!</v>
      </c>
      <c r="D49" s="3" t="e">
        <f>1.553*(#REF!*100-65)^1.33</f>
        <v>#REF!</v>
      </c>
      <c r="E49" s="3" t="e">
        <f>15.72*(#REF!-5)^1.04</f>
        <v>#REF!</v>
      </c>
      <c r="F49" s="3" t="e">
        <f>0.0797*(320-60*#REF!-#REF!)^1.86</f>
        <v>#REF!</v>
      </c>
      <c r="G49" s="4" t="e">
        <f t="shared" si="11"/>
        <v>#REF!</v>
      </c>
      <c r="H49" s="4" t="e">
        <f t="shared" si="12"/>
        <v>#REF!</v>
      </c>
      <c r="I49" s="4" t="e">
        <f t="shared" si="13"/>
        <v>#REF!</v>
      </c>
      <c r="J49" s="4" t="e">
        <f t="shared" si="14"/>
        <v>#REF!</v>
      </c>
      <c r="K49" s="4" t="e">
        <f t="shared" si="15"/>
        <v>#REF!</v>
      </c>
      <c r="L49" s="4" t="e">
        <f t="shared" si="16"/>
        <v>#REF!</v>
      </c>
      <c r="O49" s="3" t="e">
        <f>9.34*(25-#REF!)^1.84</f>
        <v>#REF!</v>
      </c>
      <c r="P49" s="3" t="e">
        <f>0.2042*(#REF!*100-150)^1.41</f>
        <v>#REF!</v>
      </c>
      <c r="Q49" s="3" t="e">
        <f>68.5*(#REF!-1.5)^1.05</f>
        <v>#REF!</v>
      </c>
      <c r="R49" s="3" t="e">
        <f>20.76*(#REF!-3)^1.04</f>
        <v>#REF!</v>
      </c>
      <c r="S49" s="3" t="e">
        <f>0.1751*(200-60*#REF!-#REF!)^1.87</f>
        <v>#REF!</v>
      </c>
      <c r="U49" s="4" t="e">
        <f t="shared" si="17"/>
        <v>#REF!</v>
      </c>
      <c r="V49" s="4" t="e">
        <f t="shared" si="18"/>
        <v>#REF!</v>
      </c>
      <c r="W49" s="4" t="e">
        <f t="shared" si="19"/>
        <v>#REF!</v>
      </c>
      <c r="X49" s="4" t="e">
        <f t="shared" si="20"/>
        <v>#REF!</v>
      </c>
      <c r="Y49" s="4" t="e">
        <f t="shared" si="21"/>
        <v>#REF!</v>
      </c>
    </row>
    <row r="50" spans="1:25" ht="14.25">
      <c r="A50" s="3" t="e">
        <f>6.55*(27.6-#REF!)^1.92</f>
        <v>#REF!</v>
      </c>
      <c r="B50" s="3" t="e">
        <f>0.162*(#REF!*100-180)^1.4</f>
        <v>#REF!</v>
      </c>
      <c r="C50" s="3" t="e">
        <f>53.58*(#REF!-1.5)^1.05</f>
        <v>#REF!</v>
      </c>
      <c r="D50" s="3" t="e">
        <f>1.553*(#REF!*100-65)^1.33</f>
        <v>#REF!</v>
      </c>
      <c r="E50" s="3" t="e">
        <f>15.72*(#REF!-5)^1.04</f>
        <v>#REF!</v>
      </c>
      <c r="F50" s="3" t="e">
        <f>0.0797*(320-60*#REF!-#REF!)^1.86</f>
        <v>#REF!</v>
      </c>
      <c r="G50" s="4" t="e">
        <f t="shared" si="11"/>
        <v>#REF!</v>
      </c>
      <c r="H50" s="4" t="e">
        <f t="shared" si="12"/>
        <v>#REF!</v>
      </c>
      <c r="I50" s="4" t="e">
        <f t="shared" si="13"/>
        <v>#REF!</v>
      </c>
      <c r="J50" s="4" t="e">
        <f t="shared" si="14"/>
        <v>#REF!</v>
      </c>
      <c r="K50" s="4" t="e">
        <f t="shared" si="15"/>
        <v>#REF!</v>
      </c>
      <c r="L50" s="4" t="e">
        <f t="shared" si="16"/>
        <v>#REF!</v>
      </c>
      <c r="O50" s="3" t="e">
        <f>9.34*(25-#REF!)^1.84</f>
        <v>#REF!</v>
      </c>
      <c r="P50" s="3" t="e">
        <f>0.2042*(#REF!*100-150)^1.41</f>
        <v>#REF!</v>
      </c>
      <c r="Q50" s="3" t="e">
        <f>68.5*(#REF!-1.5)^1.05</f>
        <v>#REF!</v>
      </c>
      <c r="R50" s="3" t="e">
        <f>20.76*(#REF!-3)^1.04</f>
        <v>#REF!</v>
      </c>
      <c r="S50" s="3" t="e">
        <f>0.1751*(200-60*#REF!-#REF!)^1.87</f>
        <v>#REF!</v>
      </c>
      <c r="U50" s="4" t="e">
        <f t="shared" si="17"/>
        <v>#REF!</v>
      </c>
      <c r="V50" s="4" t="e">
        <f t="shared" si="18"/>
        <v>#REF!</v>
      </c>
      <c r="W50" s="4" t="e">
        <f t="shared" si="19"/>
        <v>#REF!</v>
      </c>
      <c r="X50" s="4" t="e">
        <f t="shared" si="20"/>
        <v>#REF!</v>
      </c>
      <c r="Y50" s="4" t="e">
        <f t="shared" si="21"/>
        <v>#REF!</v>
      </c>
    </row>
    <row r="51" spans="1:25" ht="14.25">
      <c r="A51" s="3" t="e">
        <f>6.55*(27.6-#REF!)^1.92</f>
        <v>#REF!</v>
      </c>
      <c r="B51" s="3" t="e">
        <f>0.162*(#REF!*100-180)^1.4</f>
        <v>#REF!</v>
      </c>
      <c r="C51" s="3" t="e">
        <f>53.58*(#REF!-1.5)^1.05</f>
        <v>#REF!</v>
      </c>
      <c r="D51" s="3" t="e">
        <f>1.553*(#REF!*100-65)^1.33</f>
        <v>#REF!</v>
      </c>
      <c r="E51" s="3" t="e">
        <f>15.72*(#REF!-5)^1.04</f>
        <v>#REF!</v>
      </c>
      <c r="F51" s="3" t="e">
        <f>0.0797*(320-60*#REF!-#REF!)^1.86</f>
        <v>#REF!</v>
      </c>
      <c r="G51" s="4" t="e">
        <f t="shared" si="11"/>
        <v>#REF!</v>
      </c>
      <c r="H51" s="4" t="e">
        <f t="shared" si="12"/>
        <v>#REF!</v>
      </c>
      <c r="I51" s="4" t="e">
        <f t="shared" si="13"/>
        <v>#REF!</v>
      </c>
      <c r="J51" s="4" t="e">
        <f t="shared" si="14"/>
        <v>#REF!</v>
      </c>
      <c r="K51" s="4" t="e">
        <f t="shared" si="15"/>
        <v>#REF!</v>
      </c>
      <c r="L51" s="4" t="e">
        <f t="shared" si="16"/>
        <v>#REF!</v>
      </c>
      <c r="O51" s="3" t="e">
        <f>9.34*(25-#REF!)^1.84</f>
        <v>#REF!</v>
      </c>
      <c r="P51" s="3" t="e">
        <f>0.2042*(#REF!*100-150)^1.41</f>
        <v>#REF!</v>
      </c>
      <c r="Q51" s="3" t="e">
        <f>68.5*(#REF!-1.5)^1.05</f>
        <v>#REF!</v>
      </c>
      <c r="R51" s="3" t="e">
        <f>20.76*(#REF!-3)^1.04</f>
        <v>#REF!</v>
      </c>
      <c r="S51" s="3" t="e">
        <f>0.1751*(200-60*#REF!-#REF!)^1.87</f>
        <v>#REF!</v>
      </c>
      <c r="U51" s="4" t="e">
        <f t="shared" si="17"/>
        <v>#REF!</v>
      </c>
      <c r="V51" s="4" t="e">
        <f t="shared" si="18"/>
        <v>#REF!</v>
      </c>
      <c r="W51" s="4" t="e">
        <f t="shared" si="19"/>
        <v>#REF!</v>
      </c>
      <c r="X51" s="4" t="e">
        <f t="shared" si="20"/>
        <v>#REF!</v>
      </c>
      <c r="Y51" s="4" t="e">
        <f t="shared" si="21"/>
        <v>#REF!</v>
      </c>
    </row>
    <row r="52" spans="1:25" ht="14.25">
      <c r="A52" s="3" t="e">
        <f>6.55*(27.6-#REF!)^1.92</f>
        <v>#REF!</v>
      </c>
      <c r="B52" s="3" t="e">
        <f>0.162*(#REF!*100-180)^1.4</f>
        <v>#REF!</v>
      </c>
      <c r="C52" s="3" t="e">
        <f>53.58*(#REF!-1.5)^1.05</f>
        <v>#REF!</v>
      </c>
      <c r="D52" s="3" t="e">
        <f>1.553*(#REF!*100-65)^1.33</f>
        <v>#REF!</v>
      </c>
      <c r="E52" s="3" t="e">
        <f>15.72*(#REF!-5)^1.04</f>
        <v>#REF!</v>
      </c>
      <c r="F52" s="3" t="e">
        <f>0.0797*(320-60*#REF!-#REF!)^1.86</f>
        <v>#REF!</v>
      </c>
      <c r="G52" s="4" t="e">
        <f t="shared" si="11"/>
        <v>#REF!</v>
      </c>
      <c r="H52" s="4" t="e">
        <f t="shared" si="12"/>
        <v>#REF!</v>
      </c>
      <c r="I52" s="4" t="e">
        <f t="shared" si="13"/>
        <v>#REF!</v>
      </c>
      <c r="J52" s="4" t="e">
        <f t="shared" si="14"/>
        <v>#REF!</v>
      </c>
      <c r="K52" s="4" t="e">
        <f t="shared" si="15"/>
        <v>#REF!</v>
      </c>
      <c r="L52" s="4" t="e">
        <f t="shared" si="16"/>
        <v>#REF!</v>
      </c>
      <c r="O52" s="3" t="e">
        <f>9.34*(25-#REF!)^1.84</f>
        <v>#REF!</v>
      </c>
      <c r="P52" s="3" t="e">
        <f>0.2042*(#REF!*100-150)^1.41</f>
        <v>#REF!</v>
      </c>
      <c r="Q52" s="3" t="e">
        <f>68.5*(#REF!-1.5)^1.05</f>
        <v>#REF!</v>
      </c>
      <c r="R52" s="3" t="e">
        <f>20.76*(#REF!-3)^1.04</f>
        <v>#REF!</v>
      </c>
      <c r="S52" s="3" t="e">
        <f>0.1751*(200-60*#REF!-#REF!)^1.87</f>
        <v>#REF!</v>
      </c>
      <c r="U52" s="4" t="e">
        <f t="shared" si="17"/>
        <v>#REF!</v>
      </c>
      <c r="V52" s="4" t="e">
        <f t="shared" si="18"/>
        <v>#REF!</v>
      </c>
      <c r="W52" s="4" t="e">
        <f t="shared" si="19"/>
        <v>#REF!</v>
      </c>
      <c r="X52" s="4" t="e">
        <f t="shared" si="20"/>
        <v>#REF!</v>
      </c>
      <c r="Y52" s="4" t="e">
        <f t="shared" si="21"/>
        <v>#REF!</v>
      </c>
    </row>
    <row r="53" spans="1:25" ht="14.25">
      <c r="A53" s="3" t="e">
        <f>6.55*(27.6-#REF!)^1.92</f>
        <v>#REF!</v>
      </c>
      <c r="B53" s="3" t="e">
        <f>0.162*(#REF!*100-180)^1.4</f>
        <v>#REF!</v>
      </c>
      <c r="C53" s="3" t="e">
        <f>53.58*(#REF!-1.5)^1.05</f>
        <v>#REF!</v>
      </c>
      <c r="D53" s="3" t="e">
        <f>1.553*(#REF!*100-65)^1.33</f>
        <v>#REF!</v>
      </c>
      <c r="E53" s="3" t="e">
        <f>15.72*(#REF!-5)^1.04</f>
        <v>#REF!</v>
      </c>
      <c r="F53" s="3" t="e">
        <f>0.0797*(320-60*#REF!-#REF!)^1.86</f>
        <v>#REF!</v>
      </c>
      <c r="G53" s="4" t="e">
        <f t="shared" si="11"/>
        <v>#REF!</v>
      </c>
      <c r="H53" s="4" t="e">
        <f t="shared" si="12"/>
        <v>#REF!</v>
      </c>
      <c r="I53" s="4" t="e">
        <f t="shared" si="13"/>
        <v>#REF!</v>
      </c>
      <c r="J53" s="4" t="e">
        <f t="shared" si="14"/>
        <v>#REF!</v>
      </c>
      <c r="K53" s="4" t="e">
        <f t="shared" si="15"/>
        <v>#REF!</v>
      </c>
      <c r="L53" s="4" t="e">
        <f t="shared" si="16"/>
        <v>#REF!</v>
      </c>
      <c r="O53" s="3" t="e">
        <f>9.34*(25-#REF!)^1.84</f>
        <v>#REF!</v>
      </c>
      <c r="P53" s="3" t="e">
        <f>0.2042*(#REF!*100-150)^1.41</f>
        <v>#REF!</v>
      </c>
      <c r="Q53" s="3" t="e">
        <f>68.5*(#REF!-1.5)^1.05</f>
        <v>#REF!</v>
      </c>
      <c r="R53" s="3" t="e">
        <f>20.76*(#REF!-3)^1.04</f>
        <v>#REF!</v>
      </c>
      <c r="S53" s="3" t="e">
        <f>0.1751*(200-60*#REF!-#REF!)^1.87</f>
        <v>#REF!</v>
      </c>
      <c r="U53" s="4" t="e">
        <f t="shared" si="17"/>
        <v>#REF!</v>
      </c>
      <c r="V53" s="4" t="e">
        <f t="shared" si="18"/>
        <v>#REF!</v>
      </c>
      <c r="W53" s="4" t="e">
        <f t="shared" si="19"/>
        <v>#REF!</v>
      </c>
      <c r="X53" s="4" t="e">
        <f t="shared" si="20"/>
        <v>#REF!</v>
      </c>
      <c r="Y53" s="4" t="e">
        <f t="shared" si="21"/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"/>
  <sheetViews>
    <sheetView tabSelected="1" view="pageBreakPreview" zoomScaleSheetLayoutView="100" zoomScalePageLayoutView="0" workbookViewId="0" topLeftCell="C1">
      <selection activeCell="D11" sqref="D11"/>
    </sheetView>
  </sheetViews>
  <sheetFormatPr defaultColWidth="9.140625" defaultRowHeight="15"/>
  <cols>
    <col min="2" max="2" width="25.7109375" style="5" customWidth="1"/>
    <col min="3" max="3" width="41.140625" style="0" customWidth="1"/>
    <col min="4" max="4" width="9.140625" style="31" customWidth="1"/>
    <col min="5" max="5" width="9.140625" style="27" customWidth="1"/>
    <col min="6" max="7" width="9.140625" style="13" customWidth="1"/>
    <col min="8" max="9" width="9.140625" style="28" customWidth="1"/>
    <col min="10" max="11" width="9.140625" style="13" customWidth="1"/>
    <col min="12" max="12" width="9.140625" style="28" customWidth="1"/>
    <col min="13" max="13" width="9.140625" style="13" customWidth="1"/>
    <col min="14" max="14" width="9.140625" style="28" customWidth="1"/>
    <col min="15" max="18" width="9.140625" style="13" customWidth="1"/>
    <col min="19" max="19" width="14.7109375" style="29" customWidth="1"/>
  </cols>
  <sheetData>
    <row r="1" spans="1:255" ht="15.75" thickBo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</row>
    <row r="2" spans="1:19" s="5" customFormat="1" ht="24.75" customHeight="1" thickBot="1" thickTop="1">
      <c r="A2" s="10" t="s">
        <v>6</v>
      </c>
      <c r="B2" s="10" t="s">
        <v>4</v>
      </c>
      <c r="C2" s="10" t="s">
        <v>3</v>
      </c>
      <c r="D2" s="14" t="s">
        <v>2</v>
      </c>
      <c r="E2" s="14"/>
      <c r="F2" s="10" t="s">
        <v>13</v>
      </c>
      <c r="G2" s="10" t="s">
        <v>7</v>
      </c>
      <c r="H2" s="12" t="s">
        <v>14</v>
      </c>
      <c r="I2" s="10" t="s">
        <v>5</v>
      </c>
      <c r="J2" s="10" t="s">
        <v>0</v>
      </c>
      <c r="K2" s="10" t="s">
        <v>5</v>
      </c>
      <c r="L2" s="12" t="s">
        <v>1</v>
      </c>
      <c r="M2" s="10" t="s">
        <v>5</v>
      </c>
      <c r="N2" s="12" t="s">
        <v>8</v>
      </c>
      <c r="O2" s="10" t="s">
        <v>5</v>
      </c>
      <c r="P2" s="10" t="s">
        <v>17</v>
      </c>
      <c r="Q2" s="10"/>
      <c r="R2" s="10" t="s">
        <v>5</v>
      </c>
      <c r="S2" s="14" t="s">
        <v>15</v>
      </c>
    </row>
    <row r="3" spans="1:19" ht="24.75" customHeight="1" thickBot="1" thickTop="1">
      <c r="A3" s="11">
        <v>1</v>
      </c>
      <c r="B3" s="10" t="s">
        <v>21</v>
      </c>
      <c r="C3" s="11" t="s">
        <v>22</v>
      </c>
      <c r="D3" s="14">
        <v>3900</v>
      </c>
      <c r="E3" s="17">
        <v>1</v>
      </c>
      <c r="F3" s="18">
        <v>12.08</v>
      </c>
      <c r="G3" s="19">
        <v>1035</v>
      </c>
      <c r="H3" s="18">
        <v>4.81</v>
      </c>
      <c r="I3" s="32">
        <v>729</v>
      </c>
      <c r="J3" s="18">
        <v>7.86</v>
      </c>
      <c r="K3" s="19">
        <v>478</v>
      </c>
      <c r="L3" s="18">
        <v>1.48</v>
      </c>
      <c r="M3" s="17">
        <v>724</v>
      </c>
      <c r="N3" s="18">
        <v>17.95</v>
      </c>
      <c r="O3" s="17">
        <v>346</v>
      </c>
      <c r="P3" s="17">
        <v>5</v>
      </c>
      <c r="Q3" s="17" t="s">
        <v>61</v>
      </c>
      <c r="R3" s="17">
        <v>588</v>
      </c>
      <c r="S3" s="20">
        <v>13</v>
      </c>
    </row>
    <row r="4" spans="1:19" ht="24.75" customHeight="1" thickBot="1" thickTop="1">
      <c r="A4" s="11">
        <v>2</v>
      </c>
      <c r="B4" s="10" t="s">
        <v>32</v>
      </c>
      <c r="C4" s="11" t="s">
        <v>29</v>
      </c>
      <c r="D4" s="14">
        <v>3672</v>
      </c>
      <c r="E4" s="17">
        <v>2</v>
      </c>
      <c r="F4" s="18">
        <v>12.72</v>
      </c>
      <c r="G4" s="19">
        <v>943</v>
      </c>
      <c r="H4" s="18">
        <v>5.13</v>
      </c>
      <c r="I4" s="32">
        <v>831</v>
      </c>
      <c r="J4" s="18">
        <v>7.71</v>
      </c>
      <c r="K4" s="19">
        <v>466</v>
      </c>
      <c r="L4" s="18">
        <v>1.27</v>
      </c>
      <c r="M4" s="17">
        <v>483</v>
      </c>
      <c r="N4" s="18">
        <v>16.55</v>
      </c>
      <c r="O4" s="17">
        <v>312</v>
      </c>
      <c r="P4" s="17">
        <v>5</v>
      </c>
      <c r="Q4" s="17" t="s">
        <v>65</v>
      </c>
      <c r="R4" s="17">
        <v>637</v>
      </c>
      <c r="S4" s="20">
        <v>11</v>
      </c>
    </row>
    <row r="5" spans="1:19" ht="24.75" customHeight="1" thickBot="1" thickTop="1">
      <c r="A5" s="11">
        <v>3</v>
      </c>
      <c r="B5" s="10" t="s">
        <v>34</v>
      </c>
      <c r="C5" s="11" t="s">
        <v>25</v>
      </c>
      <c r="D5" s="14">
        <v>3635</v>
      </c>
      <c r="E5" s="17">
        <v>3</v>
      </c>
      <c r="F5" s="18">
        <v>14.38</v>
      </c>
      <c r="G5" s="19">
        <v>722</v>
      </c>
      <c r="H5" s="18">
        <v>4.45</v>
      </c>
      <c r="I5" s="32">
        <v>620</v>
      </c>
      <c r="J5" s="18">
        <v>6.77</v>
      </c>
      <c r="K5" s="19">
        <v>392</v>
      </c>
      <c r="L5" s="18">
        <v>1.27</v>
      </c>
      <c r="M5" s="17">
        <v>483</v>
      </c>
      <c r="N5" s="18">
        <v>20.73</v>
      </c>
      <c r="O5" s="17">
        <v>413</v>
      </c>
      <c r="P5" s="17">
        <v>3</v>
      </c>
      <c r="Q5" s="17" t="s">
        <v>66</v>
      </c>
      <c r="R5" s="17">
        <v>1005</v>
      </c>
      <c r="S5" s="20">
        <v>10</v>
      </c>
    </row>
    <row r="6" spans="1:19" ht="24.75" customHeight="1" thickBot="1" thickTop="1">
      <c r="A6" s="11">
        <v>4</v>
      </c>
      <c r="B6" s="10" t="s">
        <v>40</v>
      </c>
      <c r="C6" s="11" t="s">
        <v>22</v>
      </c>
      <c r="D6" s="14">
        <v>3594</v>
      </c>
      <c r="E6" s="17">
        <v>4</v>
      </c>
      <c r="F6" s="18">
        <v>13.26</v>
      </c>
      <c r="G6" s="19">
        <v>868</v>
      </c>
      <c r="H6" s="18">
        <v>4.73</v>
      </c>
      <c r="I6" s="32">
        <v>705</v>
      </c>
      <c r="J6" s="18">
        <v>8.33</v>
      </c>
      <c r="K6" s="19">
        <v>515</v>
      </c>
      <c r="L6" s="18">
        <v>1.39</v>
      </c>
      <c r="M6" s="17">
        <v>617</v>
      </c>
      <c r="N6" s="18">
        <v>14</v>
      </c>
      <c r="O6" s="17">
        <v>251</v>
      </c>
      <c r="P6" s="17">
        <v>5</v>
      </c>
      <c r="Q6" s="17" t="s">
        <v>68</v>
      </c>
      <c r="R6" s="17">
        <v>638</v>
      </c>
      <c r="S6" s="20">
        <v>9</v>
      </c>
    </row>
    <row r="7" spans="1:19" ht="24.75" customHeight="1" thickBot="1" thickTop="1">
      <c r="A7" s="11">
        <v>5</v>
      </c>
      <c r="B7" s="10" t="s">
        <v>28</v>
      </c>
      <c r="C7" s="11" t="s">
        <v>29</v>
      </c>
      <c r="D7" s="14">
        <v>2737</v>
      </c>
      <c r="E7" s="17">
        <v>5</v>
      </c>
      <c r="F7" s="17">
        <v>18.49</v>
      </c>
      <c r="G7" s="17">
        <v>293</v>
      </c>
      <c r="H7" s="18">
        <v>4.5</v>
      </c>
      <c r="I7" s="32">
        <v>635</v>
      </c>
      <c r="J7" s="18">
        <v>7.35</v>
      </c>
      <c r="K7" s="19">
        <v>438</v>
      </c>
      <c r="L7" s="18">
        <v>1.36</v>
      </c>
      <c r="M7" s="17">
        <v>582</v>
      </c>
      <c r="N7" s="18">
        <v>15.47</v>
      </c>
      <c r="O7" s="17">
        <v>286</v>
      </c>
      <c r="P7" s="17">
        <v>5</v>
      </c>
      <c r="Q7" s="17" t="s">
        <v>64</v>
      </c>
      <c r="R7" s="17">
        <v>503</v>
      </c>
      <c r="S7" s="20"/>
    </row>
    <row r="8" spans="1:19" ht="24.75" customHeight="1" thickBot="1" thickTop="1">
      <c r="A8" s="11">
        <v>6</v>
      </c>
      <c r="B8" s="10" t="s">
        <v>24</v>
      </c>
      <c r="C8" s="11" t="s">
        <v>25</v>
      </c>
      <c r="D8" s="14">
        <v>2726</v>
      </c>
      <c r="E8" s="17">
        <v>6</v>
      </c>
      <c r="F8" s="18">
        <v>15.99</v>
      </c>
      <c r="G8" s="19">
        <v>533</v>
      </c>
      <c r="H8" s="18">
        <v>3.56</v>
      </c>
      <c r="I8" s="32">
        <v>374</v>
      </c>
      <c r="J8" s="18">
        <v>5.91</v>
      </c>
      <c r="K8" s="19">
        <v>325</v>
      </c>
      <c r="L8" s="18">
        <v>1.27</v>
      </c>
      <c r="M8" s="17">
        <v>483</v>
      </c>
      <c r="N8" s="18">
        <v>10.22</v>
      </c>
      <c r="O8" s="17">
        <v>162</v>
      </c>
      <c r="P8" s="17">
        <v>4</v>
      </c>
      <c r="Q8" s="17" t="s">
        <v>63</v>
      </c>
      <c r="R8" s="17">
        <v>849</v>
      </c>
      <c r="S8" s="20"/>
    </row>
    <row r="9" spans="1:19" ht="24.75" customHeight="1" thickBot="1" thickTop="1">
      <c r="A9" s="11">
        <v>7</v>
      </c>
      <c r="B9" s="10" t="s">
        <v>23</v>
      </c>
      <c r="C9" s="11" t="s">
        <v>10</v>
      </c>
      <c r="D9" s="14">
        <v>2617</v>
      </c>
      <c r="E9" s="17">
        <v>7</v>
      </c>
      <c r="F9" s="18">
        <v>19.47</v>
      </c>
      <c r="G9" s="19">
        <v>217</v>
      </c>
      <c r="H9" s="18">
        <v>3.95</v>
      </c>
      <c r="I9" s="32">
        <v>477</v>
      </c>
      <c r="J9" s="18">
        <v>6.93</v>
      </c>
      <c r="K9" s="19">
        <v>405</v>
      </c>
      <c r="L9" s="18">
        <v>1.3</v>
      </c>
      <c r="M9" s="17">
        <v>515</v>
      </c>
      <c r="N9" s="18">
        <v>20.29</v>
      </c>
      <c r="O9" s="17">
        <v>402</v>
      </c>
      <c r="P9" s="17">
        <v>5</v>
      </c>
      <c r="Q9" s="17" t="s">
        <v>62</v>
      </c>
      <c r="R9" s="17">
        <v>601</v>
      </c>
      <c r="S9" s="20"/>
    </row>
    <row r="10" spans="1:19" ht="24.75" customHeight="1" thickBot="1" thickTop="1">
      <c r="A10" s="11">
        <v>8</v>
      </c>
      <c r="B10" s="10" t="s">
        <v>30</v>
      </c>
      <c r="C10" s="11" t="s">
        <v>31</v>
      </c>
      <c r="D10" s="14">
        <v>2559</v>
      </c>
      <c r="E10" s="17">
        <v>8</v>
      </c>
      <c r="F10" s="18">
        <v>13.88</v>
      </c>
      <c r="G10" s="19">
        <v>786</v>
      </c>
      <c r="H10" s="18">
        <v>4.43</v>
      </c>
      <c r="I10" s="32">
        <v>614</v>
      </c>
      <c r="J10" s="18">
        <v>7.21</v>
      </c>
      <c r="K10" s="19">
        <v>427</v>
      </c>
      <c r="L10" s="18">
        <v>1.27</v>
      </c>
      <c r="M10" s="17">
        <v>483</v>
      </c>
      <c r="N10" s="18">
        <v>13.89</v>
      </c>
      <c r="O10" s="17">
        <v>249</v>
      </c>
      <c r="P10" s="17">
        <v>0</v>
      </c>
      <c r="Q10" s="17"/>
      <c r="R10" s="17">
        <v>0</v>
      </c>
      <c r="S10" s="20"/>
    </row>
    <row r="11" spans="1:19" ht="24.75" customHeight="1" thickBot="1" thickTop="1">
      <c r="A11" s="11">
        <v>9</v>
      </c>
      <c r="B11" s="10" t="s">
        <v>41</v>
      </c>
      <c r="C11" s="11" t="s">
        <v>31</v>
      </c>
      <c r="D11" s="14">
        <v>2559</v>
      </c>
      <c r="E11" s="17">
        <v>8</v>
      </c>
      <c r="F11" s="18">
        <v>17.22</v>
      </c>
      <c r="G11" s="19">
        <v>407</v>
      </c>
      <c r="H11" s="18">
        <v>3.89</v>
      </c>
      <c r="I11" s="32">
        <v>461</v>
      </c>
      <c r="J11" s="18">
        <v>7.08</v>
      </c>
      <c r="K11" s="19">
        <v>417</v>
      </c>
      <c r="L11" s="18">
        <v>1.18</v>
      </c>
      <c r="M11" s="17">
        <v>388</v>
      </c>
      <c r="N11" s="18">
        <v>15.32</v>
      </c>
      <c r="O11" s="17">
        <v>283</v>
      </c>
      <c r="P11" s="17">
        <v>5</v>
      </c>
      <c r="Q11" s="17" t="s">
        <v>69</v>
      </c>
      <c r="R11" s="17">
        <v>603</v>
      </c>
      <c r="S11" s="20"/>
    </row>
    <row r="12" spans="1:19" ht="24.75" customHeight="1" thickBot="1" thickTop="1">
      <c r="A12" s="11">
        <v>10</v>
      </c>
      <c r="B12" s="10" t="s">
        <v>33</v>
      </c>
      <c r="C12" s="11" t="s">
        <v>20</v>
      </c>
      <c r="D12" s="14">
        <v>2244</v>
      </c>
      <c r="E12" s="17">
        <v>10</v>
      </c>
      <c r="F12" s="18">
        <v>14.62</v>
      </c>
      <c r="G12" s="19">
        <v>692</v>
      </c>
      <c r="H12" s="18">
        <v>3.66</v>
      </c>
      <c r="I12" s="32">
        <v>400</v>
      </c>
      <c r="J12" s="18">
        <v>7.74</v>
      </c>
      <c r="K12" s="19">
        <v>468</v>
      </c>
      <c r="L12" s="18">
        <v>1.24</v>
      </c>
      <c r="M12" s="17">
        <v>450</v>
      </c>
      <c r="N12" s="18">
        <v>13.28</v>
      </c>
      <c r="O12" s="17">
        <v>234</v>
      </c>
      <c r="P12" s="17">
        <v>0</v>
      </c>
      <c r="Q12" s="17"/>
      <c r="R12" s="17">
        <v>0</v>
      </c>
      <c r="S12" s="20"/>
    </row>
    <row r="13" spans="1:19" ht="24.75" customHeight="1" thickBot="1" thickTop="1">
      <c r="A13" s="11">
        <v>11</v>
      </c>
      <c r="B13" s="10" t="s">
        <v>42</v>
      </c>
      <c r="C13" s="11" t="s">
        <v>25</v>
      </c>
      <c r="D13" s="14">
        <v>2229</v>
      </c>
      <c r="E13" s="17">
        <v>11</v>
      </c>
      <c r="F13" s="18">
        <v>16.67</v>
      </c>
      <c r="G13" s="19">
        <v>462</v>
      </c>
      <c r="H13" s="18">
        <v>3.18</v>
      </c>
      <c r="I13" s="32">
        <v>280</v>
      </c>
      <c r="J13" s="18">
        <v>5.22</v>
      </c>
      <c r="K13" s="19">
        <v>272</v>
      </c>
      <c r="L13" s="18">
        <v>1</v>
      </c>
      <c r="M13" s="17">
        <v>219</v>
      </c>
      <c r="N13" s="18">
        <v>7.98</v>
      </c>
      <c r="O13" s="17">
        <v>110</v>
      </c>
      <c r="P13" s="17">
        <v>4</v>
      </c>
      <c r="Q13" s="17" t="s">
        <v>70</v>
      </c>
      <c r="R13" s="17">
        <v>886</v>
      </c>
      <c r="S13" s="20"/>
    </row>
    <row r="14" spans="1:19" ht="24.75" customHeight="1" thickBot="1" thickTop="1">
      <c r="A14" s="11">
        <v>12</v>
      </c>
      <c r="B14" s="10" t="s">
        <v>36</v>
      </c>
      <c r="C14" s="11" t="s">
        <v>37</v>
      </c>
      <c r="D14" s="14">
        <v>2129</v>
      </c>
      <c r="E14" s="17">
        <v>12</v>
      </c>
      <c r="F14" s="17">
        <v>19.99</v>
      </c>
      <c r="G14" s="17">
        <v>181</v>
      </c>
      <c r="H14" s="18">
        <v>5</v>
      </c>
      <c r="I14" s="32">
        <v>789</v>
      </c>
      <c r="J14" s="18">
        <v>6.72</v>
      </c>
      <c r="K14" s="19">
        <v>388</v>
      </c>
      <c r="L14" s="18">
        <v>1.33</v>
      </c>
      <c r="M14" s="17">
        <v>549</v>
      </c>
      <c r="N14" s="18">
        <v>12.77</v>
      </c>
      <c r="O14" s="17">
        <v>222</v>
      </c>
      <c r="P14" s="17">
        <v>0</v>
      </c>
      <c r="Q14" s="17"/>
      <c r="R14" s="17">
        <v>0</v>
      </c>
      <c r="S14" s="17"/>
    </row>
    <row r="15" spans="1:19" ht="24.75" customHeight="1" thickBot="1" thickTop="1">
      <c r="A15" s="11">
        <v>13</v>
      </c>
      <c r="B15" s="10" t="s">
        <v>38</v>
      </c>
      <c r="C15" s="11" t="s">
        <v>37</v>
      </c>
      <c r="D15" s="14">
        <v>1921</v>
      </c>
      <c r="E15" s="17">
        <v>13</v>
      </c>
      <c r="F15" s="18">
        <v>0</v>
      </c>
      <c r="G15" s="19">
        <v>0</v>
      </c>
      <c r="H15" s="18">
        <v>4.45</v>
      </c>
      <c r="I15" s="32">
        <v>620</v>
      </c>
      <c r="J15" s="17">
        <v>6.5</v>
      </c>
      <c r="K15" s="17">
        <v>371</v>
      </c>
      <c r="L15" s="18">
        <v>1.48</v>
      </c>
      <c r="M15" s="17">
        <v>724</v>
      </c>
      <c r="N15" s="18">
        <v>12.08</v>
      </c>
      <c r="O15" s="17">
        <v>206</v>
      </c>
      <c r="P15" s="17">
        <v>0</v>
      </c>
      <c r="Q15" s="17"/>
      <c r="R15" s="17">
        <v>0</v>
      </c>
      <c r="S15" s="17"/>
    </row>
    <row r="16" spans="1:19" ht="24.75" customHeight="1" thickBot="1" thickTop="1">
      <c r="A16" s="11">
        <v>14</v>
      </c>
      <c r="B16" s="10" t="s">
        <v>35</v>
      </c>
      <c r="C16" s="11" t="s">
        <v>10</v>
      </c>
      <c r="D16" s="14">
        <v>1852</v>
      </c>
      <c r="E16" s="17">
        <v>14</v>
      </c>
      <c r="F16" s="18">
        <v>16.21</v>
      </c>
      <c r="G16" s="19">
        <v>510</v>
      </c>
      <c r="H16" s="18">
        <v>4.12</v>
      </c>
      <c r="I16" s="32">
        <v>525</v>
      </c>
      <c r="J16" s="18">
        <v>5.45</v>
      </c>
      <c r="K16" s="19">
        <v>290</v>
      </c>
      <c r="L16" s="18">
        <v>0</v>
      </c>
      <c r="M16" s="17">
        <v>0</v>
      </c>
      <c r="N16" s="18">
        <v>0</v>
      </c>
      <c r="O16" s="17">
        <v>0</v>
      </c>
      <c r="P16" s="17">
        <v>5</v>
      </c>
      <c r="Q16" s="17" t="s">
        <v>67</v>
      </c>
      <c r="R16" s="17">
        <v>527</v>
      </c>
      <c r="S16" s="20"/>
    </row>
    <row r="17" spans="1:19" ht="24.75" customHeight="1" thickBot="1" thickTop="1">
      <c r="A17" s="11">
        <v>15</v>
      </c>
      <c r="B17" s="10" t="s">
        <v>19</v>
      </c>
      <c r="C17" s="11" t="s">
        <v>20</v>
      </c>
      <c r="D17" s="14">
        <v>1666</v>
      </c>
      <c r="E17" s="17">
        <v>15</v>
      </c>
      <c r="F17" s="18">
        <v>16</v>
      </c>
      <c r="G17" s="19">
        <v>532</v>
      </c>
      <c r="H17" s="18">
        <v>4.23</v>
      </c>
      <c r="I17" s="32">
        <v>556</v>
      </c>
      <c r="J17" s="18">
        <v>6.62</v>
      </c>
      <c r="K17" s="19">
        <v>381</v>
      </c>
      <c r="L17" s="18">
        <v>0</v>
      </c>
      <c r="M17" s="17">
        <v>0</v>
      </c>
      <c r="N17" s="18">
        <v>11.72</v>
      </c>
      <c r="O17" s="17">
        <v>197</v>
      </c>
      <c r="P17" s="17">
        <v>0</v>
      </c>
      <c r="Q17" s="17" t="s">
        <v>60</v>
      </c>
      <c r="R17" s="17">
        <v>0</v>
      </c>
      <c r="S17" s="20"/>
    </row>
    <row r="18" spans="1:19" ht="24.75" customHeight="1" thickBot="1" thickTop="1">
      <c r="A18" s="11">
        <v>16</v>
      </c>
      <c r="B18" s="10" t="s">
        <v>26</v>
      </c>
      <c r="C18" s="11" t="s">
        <v>10</v>
      </c>
      <c r="D18" s="14">
        <v>1641</v>
      </c>
      <c r="E18" s="17">
        <v>16</v>
      </c>
      <c r="F18" s="18">
        <v>14.92</v>
      </c>
      <c r="G18" s="19">
        <v>656</v>
      </c>
      <c r="H18" s="18">
        <v>4.47</v>
      </c>
      <c r="I18" s="32">
        <v>626</v>
      </c>
      <c r="J18" s="18">
        <v>6.34</v>
      </c>
      <c r="K18" s="19">
        <v>359</v>
      </c>
      <c r="L18" s="18">
        <v>0</v>
      </c>
      <c r="M18" s="17">
        <v>0</v>
      </c>
      <c r="N18" s="18">
        <v>0</v>
      </c>
      <c r="O18" s="17">
        <v>0</v>
      </c>
      <c r="P18" s="17">
        <v>0</v>
      </c>
      <c r="Q18" s="17" t="s">
        <v>60</v>
      </c>
      <c r="R18" s="17">
        <v>0</v>
      </c>
      <c r="S18" s="20"/>
    </row>
    <row r="19" spans="1:19" ht="24.75" customHeight="1" thickBot="1" thickTop="1">
      <c r="A19" s="11">
        <v>17</v>
      </c>
      <c r="B19" s="10" t="s">
        <v>27</v>
      </c>
      <c r="C19" s="11" t="s">
        <v>11</v>
      </c>
      <c r="D19" s="14">
        <v>1575</v>
      </c>
      <c r="E19" s="17">
        <v>17</v>
      </c>
      <c r="F19" s="18">
        <v>14.74</v>
      </c>
      <c r="G19" s="19">
        <v>677</v>
      </c>
      <c r="H19" s="18">
        <v>0</v>
      </c>
      <c r="I19" s="32">
        <v>0</v>
      </c>
      <c r="J19" s="18">
        <v>6.22</v>
      </c>
      <c r="K19" s="19">
        <v>349</v>
      </c>
      <c r="L19" s="18">
        <v>1.33</v>
      </c>
      <c r="M19" s="17">
        <v>549</v>
      </c>
      <c r="N19" s="18">
        <v>0</v>
      </c>
      <c r="O19" s="17">
        <v>0</v>
      </c>
      <c r="P19" s="17">
        <v>0</v>
      </c>
      <c r="Q19" s="17" t="s">
        <v>60</v>
      </c>
      <c r="R19" s="17">
        <v>0</v>
      </c>
      <c r="S19" s="20"/>
    </row>
    <row r="20" spans="1:19" ht="24.75" customHeight="1" thickBot="1" thickTop="1">
      <c r="A20" s="11">
        <v>18</v>
      </c>
      <c r="B20" s="10" t="s">
        <v>39</v>
      </c>
      <c r="C20" s="11" t="s">
        <v>37</v>
      </c>
      <c r="D20" s="30">
        <v>1419</v>
      </c>
      <c r="E20" s="24">
        <v>18</v>
      </c>
      <c r="F20" s="25">
        <v>0</v>
      </c>
      <c r="G20" s="26">
        <v>0</v>
      </c>
      <c r="H20" s="25">
        <v>4.3</v>
      </c>
      <c r="I20" s="33">
        <v>576</v>
      </c>
      <c r="J20" s="17">
        <v>4.62</v>
      </c>
      <c r="K20" s="17">
        <v>226</v>
      </c>
      <c r="L20" s="18">
        <v>1.39</v>
      </c>
      <c r="M20" s="17">
        <v>617</v>
      </c>
      <c r="N20" s="18">
        <v>0</v>
      </c>
      <c r="O20" s="17">
        <v>0</v>
      </c>
      <c r="P20" s="17">
        <v>0</v>
      </c>
      <c r="Q20" s="17"/>
      <c r="R20" s="17">
        <v>0</v>
      </c>
      <c r="S20" s="20"/>
    </row>
    <row r="21" spans="2:3" ht="15.75" thickTop="1">
      <c r="B21" s="8"/>
      <c r="C21" s="9"/>
    </row>
    <row r="22" spans="2:3" ht="15">
      <c r="B22" s="8"/>
      <c r="C22" s="9"/>
    </row>
    <row r="23" spans="2:3" ht="15">
      <c r="B23" s="7"/>
      <c r="C23" s="6"/>
    </row>
    <row r="24" spans="2:3" ht="15">
      <c r="B24" s="8"/>
      <c r="C24" s="9"/>
    </row>
    <row r="25" spans="2:3" ht="15">
      <c r="B25" s="7"/>
      <c r="C25" s="6"/>
    </row>
    <row r="26" spans="2:3" ht="15">
      <c r="B26" s="7"/>
      <c r="C26" s="6"/>
    </row>
    <row r="27" spans="2:3" ht="15">
      <c r="B27" s="8"/>
      <c r="C27" s="9"/>
    </row>
    <row r="28" spans="2:3" ht="15">
      <c r="B28" s="8"/>
      <c r="C28" s="9"/>
    </row>
  </sheetData>
  <sheetProtection/>
  <mergeCells count="1">
    <mergeCell ref="A1:S1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view="pageBreakPreview" zoomScaleSheetLayoutView="100" zoomScalePageLayoutView="0" workbookViewId="0" topLeftCell="B1">
      <selection activeCell="S8" sqref="S8"/>
    </sheetView>
  </sheetViews>
  <sheetFormatPr defaultColWidth="9.140625" defaultRowHeight="15"/>
  <cols>
    <col min="1" max="1" width="9.140625" style="13" customWidth="1"/>
    <col min="2" max="2" width="25.7109375" style="15" customWidth="1"/>
    <col min="3" max="3" width="25.7109375" style="13" customWidth="1"/>
    <col min="4" max="4" width="9.140625" style="13" customWidth="1"/>
    <col min="5" max="5" width="9.140625" style="27" customWidth="1"/>
    <col min="6" max="7" width="9.140625" style="13" customWidth="1"/>
    <col min="8" max="9" width="9.140625" style="28" customWidth="1"/>
    <col min="10" max="11" width="9.140625" style="13" customWidth="1"/>
    <col min="12" max="12" width="9.140625" style="28" customWidth="1"/>
    <col min="13" max="13" width="9.140625" style="13" customWidth="1"/>
    <col min="14" max="14" width="9.140625" style="28" customWidth="1"/>
    <col min="15" max="18" width="9.140625" style="13" customWidth="1"/>
    <col min="19" max="19" width="14.7109375" style="29" customWidth="1"/>
    <col min="20" max="255" width="9.140625" style="13" customWidth="1"/>
  </cols>
  <sheetData>
    <row r="1" spans="1:19" ht="15.75" thickBo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55" ht="16.5" thickBot="1" thickTop="1">
      <c r="A2" s="10" t="s">
        <v>6</v>
      </c>
      <c r="B2" s="10" t="s">
        <v>12</v>
      </c>
      <c r="C2" s="10" t="s">
        <v>3</v>
      </c>
      <c r="D2" s="10" t="s">
        <v>2</v>
      </c>
      <c r="E2" s="14"/>
      <c r="F2" s="10" t="s">
        <v>13</v>
      </c>
      <c r="G2" s="10" t="s">
        <v>7</v>
      </c>
      <c r="H2" s="12" t="s">
        <v>14</v>
      </c>
      <c r="I2" s="10" t="s">
        <v>5</v>
      </c>
      <c r="J2" s="10" t="s">
        <v>0</v>
      </c>
      <c r="K2" s="10" t="s">
        <v>5</v>
      </c>
      <c r="L2" s="12" t="s">
        <v>1</v>
      </c>
      <c r="M2" s="10" t="s">
        <v>5</v>
      </c>
      <c r="N2" s="12" t="s">
        <v>8</v>
      </c>
      <c r="O2" s="10" t="s">
        <v>5</v>
      </c>
      <c r="P2" s="10" t="s">
        <v>17</v>
      </c>
      <c r="Q2" s="10"/>
      <c r="R2" s="10" t="s">
        <v>5</v>
      </c>
      <c r="S2" s="14" t="s">
        <v>15</v>
      </c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19" ht="24.75" customHeight="1" thickBot="1" thickTop="1">
      <c r="A3" s="11">
        <v>1</v>
      </c>
      <c r="B3" s="10" t="s">
        <v>49</v>
      </c>
      <c r="C3" s="11" t="s">
        <v>22</v>
      </c>
      <c r="D3" s="16">
        <v>3769</v>
      </c>
      <c r="E3" s="17">
        <v>1</v>
      </c>
      <c r="F3" s="18">
        <v>15.28</v>
      </c>
      <c r="G3" s="19">
        <v>813</v>
      </c>
      <c r="H3" s="18">
        <v>5.52</v>
      </c>
      <c r="I3" s="19">
        <v>643</v>
      </c>
      <c r="J3" s="18">
        <v>10.76</v>
      </c>
      <c r="K3" s="19">
        <v>555</v>
      </c>
      <c r="L3" s="18">
        <v>1.51</v>
      </c>
      <c r="M3" s="17">
        <v>581</v>
      </c>
      <c r="N3" s="18">
        <v>29.23</v>
      </c>
      <c r="O3" s="17">
        <v>433</v>
      </c>
      <c r="P3" s="17">
        <v>4</v>
      </c>
      <c r="Q3" s="17" t="s">
        <v>58</v>
      </c>
      <c r="R3" s="17">
        <v>744</v>
      </c>
      <c r="S3" s="20">
        <v>13</v>
      </c>
    </row>
    <row r="4" spans="1:19" ht="24.75" customHeight="1" thickBot="1" thickTop="1">
      <c r="A4" s="11">
        <v>2</v>
      </c>
      <c r="B4" s="10" t="s">
        <v>48</v>
      </c>
      <c r="C4" s="11" t="s">
        <v>29</v>
      </c>
      <c r="D4" s="16">
        <v>3660</v>
      </c>
      <c r="E4" s="17">
        <v>2</v>
      </c>
      <c r="F4" s="18">
        <v>15.02</v>
      </c>
      <c r="G4" s="19">
        <v>847</v>
      </c>
      <c r="H4" s="18">
        <v>6.01</v>
      </c>
      <c r="I4" s="19">
        <v>765</v>
      </c>
      <c r="J4" s="18">
        <v>9.18</v>
      </c>
      <c r="K4" s="19">
        <v>456</v>
      </c>
      <c r="L4" s="18">
        <v>1.6</v>
      </c>
      <c r="M4" s="17">
        <v>663</v>
      </c>
      <c r="N4" s="18">
        <v>21.53</v>
      </c>
      <c r="O4" s="17">
        <v>291</v>
      </c>
      <c r="P4" s="17">
        <v>4</v>
      </c>
      <c r="Q4" s="17" t="s">
        <v>57</v>
      </c>
      <c r="R4" s="17">
        <v>638</v>
      </c>
      <c r="S4" s="20">
        <v>11</v>
      </c>
    </row>
    <row r="5" spans="1:19" ht="24.75" customHeight="1" thickBot="1" thickTop="1">
      <c r="A5" s="11">
        <v>3</v>
      </c>
      <c r="B5" s="10" t="s">
        <v>50</v>
      </c>
      <c r="C5" s="11" t="s">
        <v>51</v>
      </c>
      <c r="D5" s="16">
        <v>3654</v>
      </c>
      <c r="E5" s="17">
        <v>3</v>
      </c>
      <c r="F5" s="18">
        <v>14.91</v>
      </c>
      <c r="G5" s="19">
        <v>861</v>
      </c>
      <c r="H5" s="18">
        <v>5.37</v>
      </c>
      <c r="I5" s="19">
        <v>607</v>
      </c>
      <c r="J5" s="18">
        <v>9.53</v>
      </c>
      <c r="K5" s="19">
        <v>477</v>
      </c>
      <c r="L5" s="18">
        <v>1.6</v>
      </c>
      <c r="M5" s="17">
        <v>663</v>
      </c>
      <c r="N5" s="18">
        <v>23.7</v>
      </c>
      <c r="O5" s="17">
        <v>330</v>
      </c>
      <c r="P5" s="17">
        <v>4</v>
      </c>
      <c r="Q5" s="17" t="s">
        <v>59</v>
      </c>
      <c r="R5" s="17">
        <v>716</v>
      </c>
      <c r="S5" s="20">
        <v>10</v>
      </c>
    </row>
    <row r="6" spans="1:19" ht="24.75" customHeight="1" thickBot="1" thickTop="1">
      <c r="A6" s="11">
        <v>4</v>
      </c>
      <c r="B6" s="10" t="s">
        <v>46</v>
      </c>
      <c r="C6" s="11" t="s">
        <v>31</v>
      </c>
      <c r="D6" s="16">
        <v>3053</v>
      </c>
      <c r="E6" s="17">
        <v>4</v>
      </c>
      <c r="F6" s="18">
        <v>20.59</v>
      </c>
      <c r="G6" s="19">
        <v>275</v>
      </c>
      <c r="H6" s="18">
        <v>4.68</v>
      </c>
      <c r="I6" s="19">
        <v>449</v>
      </c>
      <c r="J6" s="18">
        <v>10.41</v>
      </c>
      <c r="K6" s="19">
        <v>533</v>
      </c>
      <c r="L6" s="18">
        <v>1.3</v>
      </c>
      <c r="M6" s="17">
        <v>400</v>
      </c>
      <c r="N6" s="18">
        <v>40.08</v>
      </c>
      <c r="O6" s="17">
        <v>636</v>
      </c>
      <c r="P6" s="17">
        <v>4</v>
      </c>
      <c r="Q6" s="17" t="s">
        <v>55</v>
      </c>
      <c r="R6" s="17">
        <v>760</v>
      </c>
      <c r="S6" s="20">
        <v>9</v>
      </c>
    </row>
    <row r="7" spans="1:19" ht="24.75" customHeight="1" thickBot="1" thickTop="1">
      <c r="A7" s="11">
        <v>5</v>
      </c>
      <c r="B7" s="10" t="s">
        <v>43</v>
      </c>
      <c r="C7" s="11" t="s">
        <v>31</v>
      </c>
      <c r="D7" s="16">
        <v>3006</v>
      </c>
      <c r="E7" s="17">
        <v>5</v>
      </c>
      <c r="F7" s="18">
        <v>17.7</v>
      </c>
      <c r="G7" s="19">
        <v>534</v>
      </c>
      <c r="H7" s="18">
        <v>4.72</v>
      </c>
      <c r="I7" s="19">
        <v>458</v>
      </c>
      <c r="J7" s="18">
        <v>8.66</v>
      </c>
      <c r="K7" s="19">
        <v>423</v>
      </c>
      <c r="L7" s="18">
        <v>1.33</v>
      </c>
      <c r="M7" s="17">
        <v>425</v>
      </c>
      <c r="N7" s="18">
        <v>22.22</v>
      </c>
      <c r="O7" s="17">
        <v>303</v>
      </c>
      <c r="P7" s="17">
        <v>3</v>
      </c>
      <c r="Q7" s="17" t="s">
        <v>52</v>
      </c>
      <c r="R7" s="17">
        <v>863</v>
      </c>
      <c r="S7" s="20">
        <v>8</v>
      </c>
    </row>
    <row r="8" spans="1:19" ht="24.75" customHeight="1" thickBot="1" thickTop="1">
      <c r="A8" s="11">
        <v>6</v>
      </c>
      <c r="B8" s="10" t="s">
        <v>45</v>
      </c>
      <c r="C8" s="11" t="s">
        <v>37</v>
      </c>
      <c r="D8" s="16">
        <v>2937</v>
      </c>
      <c r="E8" s="17">
        <v>6</v>
      </c>
      <c r="F8" s="18">
        <v>15.72</v>
      </c>
      <c r="G8" s="19">
        <v>758</v>
      </c>
      <c r="H8" s="18">
        <v>5.19</v>
      </c>
      <c r="I8" s="19">
        <v>565</v>
      </c>
      <c r="J8" s="18">
        <v>7.68</v>
      </c>
      <c r="K8" s="19">
        <v>363</v>
      </c>
      <c r="L8" s="18">
        <v>1.39</v>
      </c>
      <c r="M8" s="17">
        <v>476</v>
      </c>
      <c r="N8" s="18">
        <v>10.5</v>
      </c>
      <c r="O8" s="17">
        <v>93</v>
      </c>
      <c r="P8" s="17">
        <v>4</v>
      </c>
      <c r="Q8" s="17" t="s">
        <v>54</v>
      </c>
      <c r="R8" s="17">
        <v>682</v>
      </c>
      <c r="S8" s="20">
        <v>7</v>
      </c>
    </row>
    <row r="9" spans="1:19" ht="24.75" customHeight="1" thickBot="1" thickTop="1">
      <c r="A9" s="11">
        <v>7</v>
      </c>
      <c r="B9" s="10" t="s">
        <v>47</v>
      </c>
      <c r="C9" s="11" t="s">
        <v>31</v>
      </c>
      <c r="D9" s="16">
        <v>2835</v>
      </c>
      <c r="E9" s="17">
        <v>7</v>
      </c>
      <c r="F9" s="18">
        <v>17.6</v>
      </c>
      <c r="G9" s="19">
        <v>545</v>
      </c>
      <c r="H9" s="18">
        <v>5.01</v>
      </c>
      <c r="I9" s="19">
        <v>523</v>
      </c>
      <c r="J9" s="18">
        <v>8.5</v>
      </c>
      <c r="K9" s="19">
        <v>413</v>
      </c>
      <c r="L9" s="18">
        <v>1.48</v>
      </c>
      <c r="M9" s="17">
        <v>554</v>
      </c>
      <c r="N9" s="18">
        <v>14.58</v>
      </c>
      <c r="O9" s="17">
        <v>165</v>
      </c>
      <c r="P9" s="17">
        <v>4</v>
      </c>
      <c r="Q9" s="17" t="s">
        <v>56</v>
      </c>
      <c r="R9" s="17">
        <v>635</v>
      </c>
      <c r="S9" s="20"/>
    </row>
    <row r="10" spans="1:19" ht="24.75" customHeight="1" thickBot="1" thickTop="1">
      <c r="A10" s="11">
        <v>8</v>
      </c>
      <c r="B10" s="10" t="s">
        <v>44</v>
      </c>
      <c r="C10" s="11" t="s">
        <v>22</v>
      </c>
      <c r="D10" s="16">
        <v>2760</v>
      </c>
      <c r="E10" s="17">
        <v>8</v>
      </c>
      <c r="F10" s="18">
        <v>19.54</v>
      </c>
      <c r="G10" s="19">
        <v>360</v>
      </c>
      <c r="H10" s="18">
        <v>4.25</v>
      </c>
      <c r="I10" s="19">
        <v>358</v>
      </c>
      <c r="J10" s="18">
        <v>10.73</v>
      </c>
      <c r="K10" s="19">
        <v>553</v>
      </c>
      <c r="L10" s="18">
        <v>1.39</v>
      </c>
      <c r="M10" s="17">
        <v>476</v>
      </c>
      <c r="N10" s="18">
        <v>30.17</v>
      </c>
      <c r="O10" s="17">
        <v>450</v>
      </c>
      <c r="P10" s="17">
        <v>4</v>
      </c>
      <c r="Q10" s="17" t="s">
        <v>53</v>
      </c>
      <c r="R10" s="17">
        <v>563</v>
      </c>
      <c r="S10" s="20"/>
    </row>
    <row r="11" spans="1:19" ht="24.75" customHeight="1" thickBot="1" thickTop="1">
      <c r="A11" s="11"/>
      <c r="B11" s="10"/>
      <c r="C11" s="11"/>
      <c r="D11" s="16"/>
      <c r="E11" s="17"/>
      <c r="F11" s="18"/>
      <c r="G11" s="19"/>
      <c r="H11" s="18"/>
      <c r="I11" s="19"/>
      <c r="J11" s="18"/>
      <c r="K11" s="19"/>
      <c r="L11" s="18"/>
      <c r="M11" s="17"/>
      <c r="N11" s="18"/>
      <c r="O11" s="17"/>
      <c r="P11" s="17"/>
      <c r="Q11" s="17"/>
      <c r="R11" s="17"/>
      <c r="S11" s="20"/>
    </row>
    <row r="12" spans="1:19" ht="24.75" customHeight="1" thickBot="1" thickTop="1">
      <c r="A12" s="11">
        <v>10</v>
      </c>
      <c r="B12" s="10"/>
      <c r="C12" s="11"/>
      <c r="D12" s="16"/>
      <c r="E12" s="17"/>
      <c r="F12" s="18"/>
      <c r="G12" s="19"/>
      <c r="H12" s="18"/>
      <c r="I12" s="19"/>
      <c r="J12" s="18"/>
      <c r="K12" s="19"/>
      <c r="L12" s="18"/>
      <c r="M12" s="17"/>
      <c r="N12" s="18"/>
      <c r="O12" s="17"/>
      <c r="P12" s="17"/>
      <c r="Q12" s="17"/>
      <c r="R12" s="17"/>
      <c r="S12" s="20"/>
    </row>
    <row r="13" spans="1:19" ht="24.75" customHeight="1" thickBot="1" thickTop="1">
      <c r="A13" s="11">
        <v>11</v>
      </c>
      <c r="B13" s="10"/>
      <c r="C13" s="11"/>
      <c r="D13" s="16"/>
      <c r="E13" s="17"/>
      <c r="F13" s="18"/>
      <c r="G13" s="19"/>
      <c r="H13" s="18"/>
      <c r="I13" s="19"/>
      <c r="J13" s="18"/>
      <c r="K13" s="19"/>
      <c r="L13" s="18"/>
      <c r="M13" s="17"/>
      <c r="N13" s="18"/>
      <c r="O13" s="17"/>
      <c r="P13" s="17"/>
      <c r="Q13" s="17"/>
      <c r="R13" s="17"/>
      <c r="S13" s="20"/>
    </row>
    <row r="14" spans="1:19" ht="24.75" customHeight="1" thickBot="1" thickTop="1">
      <c r="A14" s="11">
        <v>12</v>
      </c>
      <c r="B14" s="10"/>
      <c r="C14" s="11"/>
      <c r="D14" s="16"/>
      <c r="E14" s="17"/>
      <c r="F14" s="18"/>
      <c r="G14" s="19"/>
      <c r="H14" s="18"/>
      <c r="I14" s="19"/>
      <c r="J14" s="18"/>
      <c r="K14" s="19"/>
      <c r="L14" s="18"/>
      <c r="M14" s="17"/>
      <c r="N14" s="18"/>
      <c r="O14" s="17"/>
      <c r="P14" s="17"/>
      <c r="Q14" s="17"/>
      <c r="R14" s="17"/>
      <c r="S14" s="20"/>
    </row>
    <row r="15" spans="1:19" ht="24.75" customHeight="1" thickBot="1" thickTop="1">
      <c r="A15" s="11">
        <v>13</v>
      </c>
      <c r="B15" s="10"/>
      <c r="C15" s="11"/>
      <c r="D15" s="16"/>
      <c r="E15" s="17"/>
      <c r="F15" s="18"/>
      <c r="G15" s="19"/>
      <c r="H15" s="18"/>
      <c r="I15" s="19"/>
      <c r="J15" s="18"/>
      <c r="K15" s="19"/>
      <c r="L15" s="18"/>
      <c r="M15" s="17"/>
      <c r="N15" s="18"/>
      <c r="O15" s="17"/>
      <c r="P15" s="17"/>
      <c r="Q15" s="17"/>
      <c r="R15" s="17"/>
      <c r="S15" s="20"/>
    </row>
    <row r="16" spans="1:19" ht="24.75" customHeight="1" thickBot="1" thickTop="1">
      <c r="A16" s="11">
        <v>14</v>
      </c>
      <c r="B16" s="21"/>
      <c r="C16" s="22"/>
      <c r="D16" s="23"/>
      <c r="E16" s="24"/>
      <c r="F16" s="25"/>
      <c r="G16" s="26"/>
      <c r="H16" s="25"/>
      <c r="I16" s="26"/>
      <c r="J16" s="18"/>
      <c r="K16" s="19"/>
      <c r="L16" s="18"/>
      <c r="M16" s="17"/>
      <c r="N16" s="18"/>
      <c r="O16" s="17"/>
      <c r="P16" s="17"/>
      <c r="Q16" s="17"/>
      <c r="R16" s="17"/>
      <c r="S16" s="20"/>
    </row>
    <row r="17" spans="1:19" ht="24.75" customHeight="1" thickBot="1" thickTop="1">
      <c r="A17" s="11">
        <v>15</v>
      </c>
      <c r="B17" s="10"/>
      <c r="C17" s="11"/>
      <c r="D17" s="16"/>
      <c r="E17" s="17"/>
      <c r="F17" s="18"/>
      <c r="G17" s="19"/>
      <c r="H17" s="18"/>
      <c r="I17" s="19"/>
      <c r="J17" s="18"/>
      <c r="K17" s="19"/>
      <c r="L17" s="18"/>
      <c r="M17" s="17"/>
      <c r="N17" s="18"/>
      <c r="O17" s="17"/>
      <c r="P17" s="17"/>
      <c r="Q17" s="17"/>
      <c r="R17" s="17"/>
      <c r="S17" s="20"/>
    </row>
    <row r="18" spans="1:19" ht="24.75" customHeight="1" thickBot="1" thickTop="1">
      <c r="A18" s="11" t="s">
        <v>9</v>
      </c>
      <c r="B18" s="10"/>
      <c r="C18" s="11"/>
      <c r="D18" s="16"/>
      <c r="E18" s="17"/>
      <c r="F18" s="18"/>
      <c r="G18" s="19"/>
      <c r="H18" s="18"/>
      <c r="I18" s="19"/>
      <c r="J18" s="18"/>
      <c r="K18" s="19"/>
      <c r="L18" s="18"/>
      <c r="M18" s="17"/>
      <c r="N18" s="18"/>
      <c r="O18" s="17"/>
      <c r="P18" s="17"/>
      <c r="Q18" s="17"/>
      <c r="R18" s="17"/>
      <c r="S18" s="20"/>
    </row>
    <row r="19" ht="15.75" thickTop="1"/>
  </sheetData>
  <sheetProtection/>
  <mergeCells count="1">
    <mergeCell ref="A1:S1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manos1</dc:creator>
  <cp:keywords/>
  <dc:description/>
  <cp:lastModifiedBy>Stefanos Matakis</cp:lastModifiedBy>
  <cp:lastPrinted>2021-05-09T09:53:13Z</cp:lastPrinted>
  <dcterms:created xsi:type="dcterms:W3CDTF">2015-02-25T19:48:24Z</dcterms:created>
  <dcterms:modified xsi:type="dcterms:W3CDTF">2021-05-09T10:08:05Z</dcterms:modified>
  <cp:category/>
  <cp:version/>
  <cp:contentType/>
  <cp:contentStatus/>
</cp:coreProperties>
</file>